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8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2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корп. 3" sheetId="10" r:id="rId10"/>
    <sheet name="Норматив вода" sheetId="11" state="hidden" r:id="rId11"/>
    <sheet name="Норматив ээ" sheetId="12" state="hidden" r:id="rId12"/>
    <sheet name="Справка по ОПУ и ИПУ" sheetId="13" r:id="rId13"/>
    <sheet name="Лист1" sheetId="14" state="hidden" r:id="rId14"/>
    <sheet name="Лист2" sheetId="15" state="hidden" r:id="rId15"/>
  </sheets>
  <externalReferences>
    <externalReference r:id="rId16"/>
    <externalReference r:id="rId17"/>
  </externalReferences>
  <definedNames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5'!$A$1:$G$64</definedName>
    <definedName name="Z_11E80AD0_6AA7_470D_8311_11AF96F196E5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5'!$A$1:$G$64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5'!$A$1:$G$64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3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3" l="1"/>
  <c r="F6" i="13"/>
  <c r="E6" i="13"/>
  <c r="F9" i="13" l="1"/>
  <c r="E9" i="13"/>
  <c r="D10" i="10" l="1"/>
  <c r="F8" i="13" l="1"/>
  <c r="F7" i="13"/>
  <c r="E7" i="13" s="1"/>
  <c r="B6" i="9" l="1"/>
  <c r="B6" i="8"/>
  <c r="B6" i="7"/>
  <c r="G202" i="5" l="1"/>
  <c r="F45" i="4" l="1"/>
  <c r="F44" i="4"/>
  <c r="G61" i="4" l="1"/>
  <c r="F119" i="5" l="1"/>
  <c r="F8" i="3"/>
  <c r="G118" i="2"/>
  <c r="F82" i="2" l="1"/>
  <c r="F107" i="2" l="1"/>
  <c r="F92" i="2"/>
  <c r="F27" i="5" l="1"/>
  <c r="F21" i="4" l="1"/>
  <c r="F15" i="3" l="1"/>
  <c r="F6" i="2"/>
  <c r="F58" i="5" l="1"/>
  <c r="C5" i="12" l="1"/>
  <c r="C29" i="11"/>
  <c r="C17" i="11"/>
  <c r="C5" i="11"/>
  <c r="D225" i="8"/>
  <c r="F9" i="10" l="1"/>
  <c r="G9" i="10" s="1"/>
  <c r="F63" i="6" l="1"/>
  <c r="F33" i="2" l="1"/>
  <c r="F10" i="2"/>
  <c r="F74" i="5" l="1"/>
  <c r="F33" i="6" l="1"/>
  <c r="F17" i="6" l="1"/>
  <c r="F150" i="5" l="1"/>
  <c r="F9" i="6" l="1"/>
  <c r="F53" i="6" l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C9" i="12"/>
  <c r="C4" i="12" l="1"/>
  <c r="C28" i="11"/>
  <c r="C16" i="11"/>
  <c r="C4" i="11"/>
  <c r="E23" i="9" l="1"/>
  <c r="E25" i="9"/>
  <c r="G25" i="9" s="1"/>
  <c r="D28" i="9"/>
  <c r="E26" i="9"/>
  <c r="G26" i="9" s="1"/>
  <c r="F10" i="13" l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D5" i="14" l="1"/>
  <c r="D4" i="14"/>
  <c r="C6" i="14" l="1"/>
  <c r="L96" i="8"/>
  <c r="L97" i="8"/>
  <c r="K98" i="8" l="1"/>
  <c r="F112" i="5"/>
  <c r="F30" i="2" l="1"/>
  <c r="F197" i="5" l="1"/>
  <c r="F31" i="6" l="1"/>
  <c r="F64" i="2" l="1"/>
  <c r="F74" i="2" l="1"/>
  <c r="F62" i="6" l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E29" i="1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G9" i="13" l="1"/>
  <c r="B10" i="12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F20" i="4" l="1"/>
  <c r="F132" i="5" l="1"/>
  <c r="F114" i="5"/>
  <c r="F115" i="5"/>
  <c r="F107" i="5"/>
  <c r="F96" i="5"/>
  <c r="F67" i="5"/>
  <c r="F8" i="6" l="1"/>
  <c r="F185" i="5" l="1"/>
  <c r="F65" i="6"/>
  <c r="F34" i="4"/>
  <c r="F12" i="5"/>
  <c r="F10" i="6" l="1"/>
  <c r="F9" i="5" l="1"/>
  <c r="F85" i="6" l="1"/>
  <c r="F201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3" i="5"/>
  <c r="F123" i="5"/>
  <c r="F47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H63" i="6" s="1"/>
  <c r="F84" i="6" l="1"/>
  <c r="F14" i="6" l="1"/>
  <c r="F21" i="6" l="1"/>
  <c r="F55" i="6"/>
  <c r="F28" i="5"/>
  <c r="F11" i="6" l="1"/>
  <c r="F60" i="6" l="1"/>
  <c r="F87" i="6"/>
  <c r="F23" i="6"/>
  <c r="F61" i="6" l="1"/>
  <c r="F59" i="6"/>
  <c r="F58" i="6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0" i="4"/>
  <c r="F33" i="4"/>
  <c r="F36" i="4"/>
  <c r="F39" i="4"/>
  <c r="F57" i="4"/>
  <c r="F86" i="6"/>
  <c r="F34" i="6" l="1"/>
  <c r="F29" i="6" l="1"/>
  <c r="F42" i="6" s="1"/>
  <c r="F56" i="6" l="1"/>
  <c r="F7" i="6" l="1"/>
  <c r="F57" i="6"/>
  <c r="F196" i="5"/>
  <c r="F60" i="4"/>
  <c r="H5" i="12" l="1"/>
  <c r="F12" i="6" l="1"/>
  <c r="F43" i="5" l="1"/>
  <c r="F97" i="5"/>
  <c r="F173" i="5"/>
  <c r="F58" i="4"/>
  <c r="F146" i="5"/>
  <c r="F62" i="5"/>
  <c r="F31" i="5"/>
  <c r="F55" i="5" l="1"/>
  <c r="F48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F174" i="5" l="1"/>
  <c r="F163" i="5" l="1"/>
  <c r="F195" i="5"/>
  <c r="F101" i="5"/>
  <c r="F44" i="5"/>
  <c r="F68" i="6" l="1"/>
  <c r="E50" i="1" l="1"/>
  <c r="G50" i="1" s="1"/>
  <c r="C89" i="6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C90" i="6" s="1"/>
  <c r="E44" i="1"/>
  <c r="G44" i="1" s="1"/>
  <c r="E43" i="1"/>
  <c r="G43" i="1" s="1"/>
  <c r="E40" i="1"/>
  <c r="G40" i="1" s="1"/>
  <c r="E30" i="1"/>
  <c r="G30" i="1" s="1"/>
  <c r="G29" i="1"/>
  <c r="E24" i="1"/>
  <c r="G24" i="1" s="1"/>
  <c r="C42" i="6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C19" i="6" l="1"/>
  <c r="C28" i="6"/>
  <c r="G61" i="1"/>
  <c r="F204" i="5"/>
  <c r="C43" i="6"/>
  <c r="F62" i="4"/>
  <c r="B65" i="1"/>
  <c r="D119" i="2"/>
  <c r="G25" i="1"/>
  <c r="C33" i="3"/>
  <c r="G13" i="1"/>
  <c r="C18" i="6"/>
  <c r="F102" i="5"/>
  <c r="C7" i="10" l="1"/>
  <c r="F7" i="10" s="1"/>
  <c r="G7" i="10" s="1"/>
  <c r="H17" i="12"/>
  <c r="B66" i="1"/>
  <c r="G23" i="9"/>
  <c r="E22" i="9"/>
  <c r="G22" i="9" s="1"/>
  <c r="G24" i="9"/>
  <c r="D46" i="8"/>
  <c r="E41" i="8"/>
  <c r="G41" i="8" s="1"/>
  <c r="F92" i="6" l="1"/>
  <c r="F37" i="6"/>
  <c r="F145" i="5" l="1"/>
  <c r="F186" i="5" l="1"/>
  <c r="F8" i="5"/>
  <c r="F53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50" i="4"/>
  <c r="F76" i="5"/>
  <c r="H11" i="12" l="1"/>
  <c r="H20" i="12"/>
  <c r="F159" i="5"/>
  <c r="E11" i="12" l="1"/>
  <c r="F52" i="4"/>
  <c r="F188" i="5"/>
  <c r="F98" i="5" l="1"/>
  <c r="F69" i="6" l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5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F51" i="6"/>
  <c r="F39" i="6"/>
  <c r="F38" i="6"/>
  <c r="F26" i="6"/>
  <c r="F25" i="6"/>
  <c r="F24" i="6"/>
  <c r="F20" i="6"/>
  <c r="F27" i="6" s="1"/>
  <c r="F18" i="6"/>
  <c r="E41" i="1"/>
  <c r="G41" i="1" s="1"/>
  <c r="G31" i="1"/>
  <c r="F200" i="5"/>
  <c r="F199" i="5"/>
  <c r="F192" i="5"/>
  <c r="F189" i="5"/>
  <c r="F183" i="5"/>
  <c r="F180" i="5"/>
  <c r="F179" i="5"/>
  <c r="F178" i="5"/>
  <c r="F176" i="5"/>
  <c r="F172" i="5"/>
  <c r="F171" i="5"/>
  <c r="F169" i="5"/>
  <c r="F168" i="5"/>
  <c r="F167" i="5"/>
  <c r="F165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60" i="5"/>
  <c r="F59" i="5"/>
  <c r="F57" i="5"/>
  <c r="F56" i="5"/>
  <c r="F53" i="5"/>
  <c r="F52" i="5"/>
  <c r="F51" i="5"/>
  <c r="F49" i="5"/>
  <c r="F48" i="5"/>
  <c r="F46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9" i="4"/>
  <c r="F56" i="4"/>
  <c r="F54" i="4"/>
  <c r="F51" i="4"/>
  <c r="F49" i="4"/>
  <c r="F46" i="4"/>
  <c r="F42" i="4"/>
  <c r="F41" i="4"/>
  <c r="F40" i="4"/>
  <c r="F37" i="4"/>
  <c r="F35" i="4"/>
  <c r="F32" i="4"/>
  <c r="F28" i="4"/>
  <c r="F27" i="4"/>
  <c r="F23" i="4"/>
  <c r="F14" i="4"/>
  <c r="F10" i="4"/>
  <c r="F7" i="4"/>
  <c r="F118" i="2" l="1"/>
  <c r="F89" i="6"/>
  <c r="G89" i="6" s="1"/>
  <c r="F61" i="4"/>
  <c r="F28" i="6"/>
  <c r="F43" i="6"/>
  <c r="F44" i="6"/>
  <c r="F72" i="6"/>
  <c r="H18" i="12" s="1"/>
  <c r="B64" i="1"/>
  <c r="F50" i="6"/>
  <c r="F32" i="3"/>
  <c r="E82" i="6"/>
  <c r="G51" i="1"/>
  <c r="G45" i="1"/>
  <c r="G19" i="1"/>
  <c r="G26" i="1" s="1"/>
  <c r="C27" i="6"/>
  <c r="C44" i="6" s="1"/>
  <c r="F100" i="6"/>
  <c r="F101" i="6"/>
  <c r="F102" i="6"/>
  <c r="F99" i="6"/>
  <c r="B67" i="1" l="1"/>
  <c r="I19" i="12"/>
  <c r="F73" i="6"/>
  <c r="B63" i="1"/>
  <c r="H13" i="12" s="1"/>
  <c r="G78" i="6"/>
  <c r="G80" i="6"/>
  <c r="F45" i="6"/>
  <c r="G79" i="6"/>
  <c r="F103" i="6"/>
  <c r="G56" i="6" l="1"/>
  <c r="G53" i="6"/>
  <c r="G52" i="6"/>
  <c r="H16" i="12"/>
  <c r="G65" i="6"/>
  <c r="G66" i="6"/>
  <c r="G67" i="6"/>
  <c r="G64" i="6"/>
  <c r="G55" i="6"/>
  <c r="G60" i="6"/>
  <c r="G61" i="6"/>
  <c r="G62" i="6"/>
  <c r="G58" i="6"/>
  <c r="G59" i="6"/>
  <c r="G57" i="6"/>
  <c r="G68" i="6"/>
  <c r="G69" i="6"/>
  <c r="G70" i="6"/>
  <c r="G51" i="6"/>
  <c r="F54" i="5"/>
  <c r="G72" i="6" l="1"/>
  <c r="F182" i="5" l="1"/>
  <c r="F202" i="5" s="1"/>
  <c r="D34" i="9" l="1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H15" i="12" l="1"/>
  <c r="H21" i="12" l="1"/>
  <c r="H14" i="12"/>
  <c r="E10" i="13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23" authorId="0" guid="{315B6FCA-3196-4289-80F5-05041B71A61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01.06.21
50+75+70+100+105+80=480/6=</t>
        </r>
        <r>
          <rPr>
            <b/>
            <sz val="9"/>
            <color indexed="81"/>
            <rFont val="Tahoma"/>
            <family val="2"/>
            <charset val="204"/>
          </rPr>
          <t xml:space="preserve">80 </t>
        </r>
        <r>
          <rPr>
            <sz val="9"/>
            <color indexed="81"/>
            <rFont val="Tahoma"/>
            <family val="2"/>
            <charset val="204"/>
          </rPr>
          <t>среднемесячное значение</t>
        </r>
      </text>
    </comment>
    <comment ref="F33" authorId="0" guid="{4E592530-F83F-48EC-BD0A-20AA59E7E7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01.11.21
390+480+250+210+290+410=2030/6=339 кВт
среднемесячное значение</t>
        </r>
      </text>
    </comment>
    <comment ref="F92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45" authorId="0" guid="{5564F634-0B28-4E9D-8C97-ACF6975CD3C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155+135+170+150+120+25=755/6=126 среднемесячное показание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63" authorId="0" guid="{85580F67-427F-4EFA-9B3A-2FE1E2F4693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Май 2022
60+85+90+200+165+185=785/6=131 кВт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69" authorId="0" guid="{D503D694-E200-487E-8517-3DEE6380359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7EE6273A-2F30-4D19-88A4-8FEAC46BA58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sharedStrings.xml><?xml version="1.0" encoding="utf-8"?>
<sst xmlns="http://schemas.openxmlformats.org/spreadsheetml/2006/main" count="2348" uniqueCount="2024">
  <si>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</si>
  <si>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</si>
  <si>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</si>
  <si>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</si>
  <si>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</si>
  <si>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</si>
  <si>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</si>
  <si>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</si>
  <si>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</si>
  <si>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</si>
  <si>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</si>
  <si>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</si>
  <si>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</si>
  <si>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</si>
  <si>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</si>
  <si>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</si>
  <si>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</si>
  <si>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</si>
  <si>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</si>
  <si>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</si>
  <si>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</si>
  <si>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</si>
  <si>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</si>
  <si>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</si>
  <si>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</si>
  <si>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</si>
  <si>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</si>
  <si>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</si>
  <si>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</si>
  <si>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</si>
  <si>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</si>
  <si>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</si>
  <si>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</si>
  <si>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</si>
  <si>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</si>
  <si>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</si>
  <si>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</si>
  <si>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</si>
  <si>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</si>
  <si>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</si>
  <si>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</si>
  <si>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</si>
  <si>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</si>
  <si>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</si>
  <si>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</si>
  <si>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</si>
  <si>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</si>
  <si>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</si>
  <si>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</si>
  <si>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</si>
  <si>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</si>
  <si>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</si>
  <si>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</si>
  <si>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</si>
  <si>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</si>
  <si>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</si>
  <si>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</si>
  <si>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</si>
  <si>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</si>
  <si>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</si>
  <si>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</si>
  <si>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</si>
  <si>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</si>
  <si>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</si>
  <si>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</si>
  <si>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</si>
  <si>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</si>
  <si>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</si>
  <si>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</si>
  <si>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</si>
  <si>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</si>
  <si>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</si>
  <si>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</si>
  <si>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</si>
  <si>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</si>
  <si>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</si>
  <si>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</si>
  <si>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</si>
  <si>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</si>
  <si>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</si>
  <si>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</si>
  <si>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</si>
  <si>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</si>
  <si>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</si>
  <si>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</si>
  <si>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</si>
  <si>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</si>
  <si>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</si>
  <si>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</si>
  <si>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</si>
  <si>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</si>
  <si>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</si>
  <si>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</si>
  <si>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</si>
  <si>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</si>
  <si>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</si>
  <si>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</si>
  <si>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</si>
  <si>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</si>
  <si>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</si>
  <si>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</si>
  <si>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</si>
  <si>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</si>
  <si>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</si>
  <si>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</si>
  <si>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</si>
  <si>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</si>
  <si>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</si>
  <si>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</si>
  <si>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</si>
  <si>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</si>
  <si>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</si>
  <si>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</si>
  <si>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</si>
  <si>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</si>
  <si>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</si>
  <si>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</si>
  <si>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</si>
  <si>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</si>
  <si>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</si>
  <si>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</si>
  <si>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</si>
  <si>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</si>
  <si>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</si>
  <si>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</si>
  <si>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</si>
  <si>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</si>
  <si>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</si>
  <si>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</si>
  <si>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</si>
  <si>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</si>
  <si>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</si>
  <si>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</si>
  <si>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</si>
  <si>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</si>
  <si>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</si>
  <si>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</si>
  <si>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</si>
  <si>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</si>
  <si>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</si>
  <si>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</si>
  <si>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</si>
  <si>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</si>
  <si>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</si>
  <si>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</si>
  <si>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</si>
  <si>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</si>
  <si>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</si>
  <si>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</si>
  <si>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</si>
  <si>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</si>
  <si>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</si>
  <si>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</si>
  <si>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</si>
  <si>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</si>
  <si>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</si>
  <si>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</si>
  <si>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</si>
  <si>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</si>
  <si>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</si>
  <si>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</si>
  <si>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</si>
  <si>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</si>
  <si>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</si>
  <si>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</si>
  <si>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</si>
  <si>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</si>
  <si>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</si>
  <si>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</si>
  <si>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</si>
  <si>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</si>
  <si>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</si>
  <si>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</si>
  <si>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</si>
  <si>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</si>
  <si>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</si>
  <si>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</si>
  <si>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</si>
  <si>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</si>
  <si>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</si>
  <si>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</si>
  <si>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</si>
  <si>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</si>
  <si>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</si>
  <si>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</si>
  <si>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</si>
  <si>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</si>
  <si>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</si>
  <si>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</si>
  <si>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</si>
  <si>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</si>
  <si>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</si>
  <si>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</si>
  <si>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</si>
  <si>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</si>
  <si>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</si>
  <si>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</si>
  <si>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</si>
  <si>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</si>
  <si>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</si>
  <si>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</si>
  <si>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</si>
  <si>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</si>
  <si>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</si>
  <si>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</si>
  <si>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</si>
  <si>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</si>
  <si>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</si>
  <si>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</si>
  <si>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</si>
  <si>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</si>
  <si>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</si>
  <si>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</si>
  <si>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</si>
  <si>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</si>
  <si>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</si>
  <si>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</si>
  <si>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</si>
  <si>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</si>
  <si>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</si>
  <si>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</si>
  <si>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</si>
  <si>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</si>
  <si>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</si>
  <si>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</si>
  <si>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</si>
  <si>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</si>
  <si>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</si>
  <si>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</si>
  <si>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</si>
  <si>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</si>
  <si>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</si>
  <si>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</si>
  <si>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</si>
  <si>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</si>
  <si>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</si>
  <si>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</si>
  <si>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</si>
  <si>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</si>
  <si>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</si>
  <si>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</si>
  <si>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</si>
  <si>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</si>
  <si>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</si>
  <si>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</si>
  <si>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</si>
  <si>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</si>
  <si>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</si>
  <si>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</si>
  <si>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</si>
  <si>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</si>
  <si>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</si>
  <si>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</si>
  <si>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</si>
  <si>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</si>
  <si>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</si>
  <si>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</si>
  <si>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</si>
  <si>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</si>
  <si>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</si>
  <si>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</si>
  <si>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</si>
  <si>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</si>
  <si>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</si>
  <si>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</si>
  <si>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</si>
  <si>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</si>
  <si>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</si>
  <si>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</si>
  <si>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</si>
  <si>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</si>
  <si>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</si>
  <si>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</si>
  <si>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</si>
  <si>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</si>
  <si>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</si>
  <si>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</si>
  <si>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</si>
  <si>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</si>
  <si>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</si>
  <si>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</si>
  <si>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</si>
  <si>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</si>
  <si>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</si>
  <si>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</si>
  <si>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</si>
  <si>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</si>
  <si>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</si>
  <si>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</si>
  <si>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</si>
  <si>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</si>
  <si>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</si>
  <si>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</si>
  <si>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</si>
  <si>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</si>
  <si>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</si>
  <si>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</si>
  <si>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</si>
  <si>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</si>
  <si>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</si>
  <si>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</si>
  <si>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</si>
  <si>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</si>
  <si>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</si>
  <si>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</si>
  <si>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</si>
  <si>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</si>
  <si>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</si>
  <si>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</si>
  <si>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</si>
  <si>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</si>
  <si>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</si>
  <si>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</si>
  <si>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</si>
  <si>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</si>
  <si>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</si>
  <si>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</si>
  <si>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</si>
  <si>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</si>
  <si>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</si>
  <si>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</si>
  <si>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</si>
  <si>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</si>
  <si>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</si>
  <si>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</si>
  <si>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</si>
  <si>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</si>
  <si>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</si>
  <si>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</si>
  <si>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</si>
  <si>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</si>
  <si>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</si>
  <si>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</si>
  <si>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</si>
  <si>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</si>
  <si>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</si>
  <si>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</si>
  <si>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</si>
  <si>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</si>
  <si>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</si>
  <si>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</si>
  <si>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</si>
  <si>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</si>
  <si>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</si>
  <si>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</si>
  <si>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</si>
  <si>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</si>
  <si>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</si>
  <si>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</si>
  <si>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</si>
  <si>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</si>
  <si>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</si>
  <si>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</si>
  <si>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</si>
  <si>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</si>
  <si>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</si>
  <si>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</si>
  <si>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</si>
  <si>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</si>
  <si>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</si>
  <si>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</si>
  <si>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</si>
  <si>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</si>
  <si>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</si>
  <si>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</si>
  <si>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</si>
  <si>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</si>
  <si>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</si>
  <si>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</si>
  <si>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</si>
  <si>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</si>
  <si>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</si>
  <si>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</si>
  <si>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</si>
  <si>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</si>
  <si>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</si>
  <si>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</si>
  <si>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</si>
  <si>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</si>
  <si>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</si>
  <si>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</si>
  <si>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</si>
  <si>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</si>
  <si>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</si>
  <si>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</si>
  <si>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</si>
  <si>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</si>
  <si>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</si>
  <si>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</si>
  <si>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</si>
  <si>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</si>
  <si>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</si>
  <si>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</si>
  <si>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</si>
  <si>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</si>
  <si>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</si>
  <si>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</si>
  <si>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</si>
  <si>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</si>
  <si>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</si>
  <si>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</si>
  <si>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</si>
  <si>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</si>
  <si>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</si>
  <si>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</si>
  <si>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</si>
  <si>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</si>
  <si>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</si>
  <si>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</si>
  <si>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</si>
  <si>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</si>
  <si>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</si>
  <si>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</si>
  <si>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</si>
  <si>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</si>
  <si>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</si>
  <si>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</si>
  <si>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</si>
  <si>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</si>
  <si>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</si>
  <si>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</si>
  <si>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</si>
  <si>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</si>
  <si>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</si>
  <si>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</si>
  <si>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</si>
  <si>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</si>
  <si>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</si>
  <si>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</si>
  <si>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</si>
  <si>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</si>
  <si>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</si>
  <si>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</si>
  <si>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</si>
  <si>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</si>
  <si>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</si>
  <si>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</si>
  <si>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</si>
  <si>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</si>
  <si>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</si>
  <si>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</si>
  <si>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</si>
  <si>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</si>
  <si>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</si>
  <si>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</si>
  <si>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</si>
  <si>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</si>
  <si>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</si>
  <si>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</si>
  <si>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</si>
  <si>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</si>
  <si>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</si>
  <si>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</si>
  <si>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</si>
  <si>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</si>
  <si>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</si>
  <si>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</si>
  <si>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</si>
  <si>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</si>
  <si>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</si>
  <si>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</si>
  <si>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</si>
  <si>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</si>
  <si>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</si>
  <si>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</si>
  <si>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</si>
  <si>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</si>
  <si>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</si>
  <si>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</si>
  <si>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</si>
  <si>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</si>
  <si>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</si>
  <si>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</si>
  <si>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</si>
  <si>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</si>
  <si>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</si>
  <si>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</si>
  <si>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</si>
  <si>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</si>
  <si>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</si>
  <si>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</si>
  <si>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</si>
  <si>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</si>
  <si>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</si>
  <si>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</si>
  <si>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</si>
  <si>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</si>
  <si>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</si>
  <si>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</si>
  <si>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</si>
  <si>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</si>
  <si>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</si>
  <si>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</si>
  <si>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</si>
  <si>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</si>
  <si>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</si>
  <si>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>Коэфициент потерь (Кп) для корпуса 6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</si>
  <si>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</si>
  <si>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</si>
  <si>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</si>
  <si>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</si>
  <si>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</si>
  <si>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</si>
  <si>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</si>
  <si>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</si>
  <si>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</si>
  <si>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</si>
  <si>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</si>
  <si>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</si>
  <si>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</si>
  <si>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</si>
  <si>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</si>
  <si>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</si>
  <si>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</si>
  <si>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</si>
  <si>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</si>
  <si>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</si>
  <si>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</si>
  <si>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</si>
  <si>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</si>
  <si>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</si>
  <si>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</si>
  <si>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</si>
  <si>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</si>
  <si>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0281549-05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</si>
  <si>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</si>
  <si>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</si>
  <si>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</si>
  <si>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</si>
  <si>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</si>
  <si>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</si>
  <si>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</si>
  <si>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</si>
  <si>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</si>
  <si>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</si>
  <si>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</si>
  <si>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</si>
  <si>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</si>
  <si>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</si>
  <si>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</si>
  <si>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</si>
  <si>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</si>
  <si>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</si>
  <si>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</si>
  <si>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</si>
  <si>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</si>
  <si>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</si>
  <si>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</si>
  <si>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</si>
  <si>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</si>
  <si>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</si>
  <si>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</si>
  <si>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</si>
  <si>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</si>
  <si>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</si>
  <si>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</si>
  <si>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</si>
  <si>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</si>
  <si>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</si>
  <si>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</si>
  <si>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</si>
  <si>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</si>
  <si>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</si>
  <si>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</si>
  <si>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</si>
  <si>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</si>
  <si>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</si>
  <si>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</si>
  <si>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</si>
  <si>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</si>
  <si>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</si>
  <si>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</si>
  <si>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</si>
  <si>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</si>
  <si>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</si>
  <si>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</si>
  <si>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</si>
  <si>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</si>
  <si>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</si>
  <si>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</si>
  <si>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</si>
  <si>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</si>
  <si>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</si>
  <si>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</si>
  <si>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</si>
  <si>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</si>
  <si>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</si>
  <si>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</si>
  <si>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</si>
  <si>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</si>
  <si>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</si>
  <si>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</si>
  <si>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</si>
  <si>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</si>
  <si>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</si>
  <si>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</si>
  <si>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</si>
  <si>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</si>
  <si>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</si>
  <si>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</si>
  <si>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</si>
  <si>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</si>
  <si>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</si>
  <si>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</si>
  <si>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</si>
  <si>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</si>
  <si>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</si>
  <si>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</si>
  <si>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</si>
  <si>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</si>
  <si>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</si>
  <si>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</si>
  <si>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</si>
  <si>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</si>
  <si>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</si>
  <si>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</si>
  <si>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</si>
  <si>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</si>
  <si>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</si>
  <si>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</si>
  <si>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</si>
  <si>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</si>
  <si>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</si>
  <si>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</si>
  <si>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</si>
  <si>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</si>
  <si>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</si>
  <si>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</si>
  <si>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</si>
  <si>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</si>
  <si>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</si>
  <si>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</si>
  <si>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</si>
  <si>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</si>
  <si>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</si>
  <si>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</si>
  <si>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</si>
  <si>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</si>
  <si>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</si>
  <si>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</si>
  <si>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</si>
  <si>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</si>
  <si>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</si>
  <si>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</si>
  <si>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</si>
  <si>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</si>
  <si>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</si>
  <si>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</si>
  <si>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</si>
  <si>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</si>
  <si>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</si>
  <si>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</si>
  <si>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</si>
  <si>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</si>
  <si>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</si>
  <si>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</si>
  <si>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</si>
  <si>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</si>
  <si>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</si>
  <si>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</si>
  <si>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</si>
  <si>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</si>
  <si>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</si>
  <si>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</si>
  <si>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</si>
  <si>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</si>
  <si>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</si>
  <si>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</si>
  <si>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</si>
  <si>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</si>
  <si>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</si>
  <si>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</si>
  <si>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</si>
  <si>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</si>
  <si>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</si>
  <si>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</si>
  <si>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</si>
  <si>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</si>
  <si>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</si>
  <si>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</si>
  <si>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</si>
  <si>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</si>
  <si>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</si>
  <si>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</si>
  <si>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</si>
  <si>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</si>
  <si>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</si>
  <si>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</si>
  <si>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</si>
  <si>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</si>
  <si>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</si>
  <si>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</si>
  <si>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</si>
  <si>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</si>
  <si>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</si>
  <si>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</si>
  <si>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</si>
  <si>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</si>
  <si>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</si>
  <si>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</si>
  <si>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</si>
  <si>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</si>
  <si>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</si>
  <si>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</si>
  <si>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</si>
  <si>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</si>
  <si>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</si>
  <si>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</si>
  <si>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</si>
  <si>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</si>
  <si>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</si>
  <si>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</si>
  <si>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</si>
  <si>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</si>
  <si>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</si>
  <si>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</si>
  <si>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</si>
  <si>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</si>
  <si>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</si>
  <si>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</si>
  <si>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</si>
  <si>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</si>
  <si>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</si>
  <si>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</si>
  <si>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</si>
  <si>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</si>
  <si>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</si>
  <si>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</si>
  <si>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</si>
  <si>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</si>
  <si>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</si>
  <si>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</si>
  <si>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</si>
  <si>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</si>
  <si>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</si>
  <si>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</si>
  <si>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</si>
  <si>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</si>
  <si>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</si>
  <si>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</si>
  <si>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</si>
  <si>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</si>
  <si>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</si>
  <si>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</si>
  <si>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</si>
  <si>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</si>
  <si>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</si>
  <si>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</si>
  <si>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</si>
  <si>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</si>
  <si>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</si>
  <si>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</si>
  <si>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</si>
  <si>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</si>
  <si>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</si>
  <si>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</si>
  <si>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</si>
  <si>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</si>
  <si>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</si>
  <si>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</si>
  <si>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</si>
  <si>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</si>
  <si>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</si>
  <si>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</si>
  <si>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</si>
  <si>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</si>
  <si>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</si>
  <si>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</si>
  <si>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</si>
  <si>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</si>
  <si>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</si>
  <si>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</si>
  <si>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</si>
  <si>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</si>
  <si>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</si>
  <si>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</si>
  <si>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</si>
  <si>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</si>
  <si>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</si>
  <si>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</si>
  <si>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</si>
  <si>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</si>
  <si>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</si>
  <si>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</si>
  <si>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</si>
  <si>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</si>
  <si>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</si>
  <si>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</si>
  <si>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</si>
  <si>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</si>
  <si>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</si>
  <si>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</si>
  <si>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</si>
  <si>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</si>
  <si>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</si>
  <si>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</si>
  <si>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</si>
  <si>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</si>
  <si>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</si>
  <si>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</si>
  <si>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</si>
  <si>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</si>
  <si>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</si>
  <si>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</si>
  <si>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</si>
  <si>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</si>
  <si>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</si>
  <si>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</si>
  <si>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</si>
  <si>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</si>
  <si>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</si>
  <si>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</si>
  <si>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</si>
  <si>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</si>
  <si>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</si>
  <si>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</si>
  <si>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</si>
  <si>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</si>
  <si>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</si>
  <si>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</si>
  <si>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</si>
  <si>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</si>
  <si>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</si>
  <si>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</si>
  <si>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</si>
  <si>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</si>
  <si>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</si>
  <si>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</si>
  <si>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</si>
  <si>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</si>
  <si>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</si>
  <si>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</si>
  <si>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</si>
  <si>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</si>
  <si>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</si>
  <si>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</si>
  <si>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</si>
  <si>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</si>
  <si>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</si>
  <si>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</si>
  <si>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</si>
  <si>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</si>
  <si>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</si>
  <si>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</si>
  <si>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</si>
  <si>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</si>
  <si>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</si>
  <si>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</si>
  <si>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</si>
  <si>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</si>
  <si>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</si>
  <si>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</si>
  <si>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</si>
  <si>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</si>
  <si>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</si>
  <si>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</si>
  <si>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</si>
  <si>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</si>
  <si>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</si>
  <si>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</si>
  <si>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</si>
  <si>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</si>
  <si>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</si>
  <si>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</si>
  <si>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</si>
  <si>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</si>
  <si>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</si>
  <si>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</si>
  <si>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</si>
  <si>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</si>
  <si>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</si>
  <si>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</si>
  <si>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</si>
  <si>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</si>
  <si>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</si>
  <si>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</si>
  <si>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</si>
  <si>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</si>
  <si>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</si>
  <si>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</si>
  <si>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</si>
  <si>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</si>
  <si>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</si>
  <si>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</si>
  <si>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</si>
  <si>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</si>
  <si>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</si>
  <si>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</si>
  <si>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</si>
  <si>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</si>
  <si>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</si>
  <si>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</si>
  <si>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</si>
  <si>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</si>
  <si>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</si>
  <si>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</si>
  <si>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</si>
  <si>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</si>
  <si>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</si>
  <si>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</si>
  <si>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</si>
  <si>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</si>
  <si>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</si>
  <si>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</si>
  <si>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</si>
  <si>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</si>
  <si>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</si>
  <si>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</si>
  <si>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</si>
  <si>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</si>
  <si>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</si>
  <si>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</si>
  <si>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</si>
  <si>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</si>
  <si>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</si>
  <si>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</si>
  <si>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</si>
  <si>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</si>
  <si>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</si>
  <si>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</si>
  <si>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</si>
  <si>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</si>
  <si>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</si>
  <si>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</si>
  <si>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</si>
  <si>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</si>
  <si>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</si>
  <si>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</si>
  <si>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</si>
  <si>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</si>
  <si>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</si>
  <si>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</si>
  <si>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</si>
  <si>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</si>
  <si>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</si>
  <si>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</si>
  <si>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</si>
  <si>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</si>
  <si>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</si>
  <si>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</si>
  <si>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</si>
  <si>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00377492-05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</si>
  <si>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</si>
  <si>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</si>
  <si>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</si>
  <si>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</si>
  <si>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</si>
  <si>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</si>
  <si>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</si>
  <si>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</si>
  <si>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</si>
  <si>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</si>
  <si>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</si>
  <si>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</si>
  <si>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</si>
  <si>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</si>
  <si>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</si>
  <si>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</si>
  <si>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</si>
  <si>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</si>
  <si>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</si>
  <si>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</si>
  <si>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</si>
  <si>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</si>
  <si>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</si>
  <si>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</si>
  <si>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</si>
  <si>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00379113-05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</si>
  <si>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</si>
  <si>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</si>
  <si>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</si>
  <si>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</si>
  <si>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</si>
  <si>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</si>
  <si>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</si>
  <si>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</si>
  <si>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</si>
  <si>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</si>
  <si>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</si>
  <si>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</si>
  <si>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</si>
  <si>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</si>
  <si>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</si>
  <si>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</si>
  <si>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</si>
  <si>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</si>
  <si>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</si>
  <si>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</si>
  <si>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</si>
  <si>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</si>
  <si>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</si>
  <si>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</si>
  <si>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</si>
  <si>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</si>
  <si>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</si>
  <si>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</si>
  <si>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</si>
  <si>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</si>
  <si>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</si>
  <si>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</si>
  <si>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</si>
  <si>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</si>
  <si>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</si>
  <si>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</si>
  <si>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</si>
  <si>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</si>
  <si>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</si>
  <si>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</si>
  <si>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</si>
  <si>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</si>
  <si>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</si>
  <si>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</si>
  <si>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</si>
  <si>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</si>
  <si>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</si>
  <si>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</si>
  <si>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</si>
  <si>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</si>
  <si>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</si>
  <si>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</si>
  <si>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</si>
  <si>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</si>
  <si>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</si>
  <si>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</si>
  <si>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</si>
  <si>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</si>
  <si>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</si>
  <si>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</si>
  <si>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</si>
  <si>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</si>
  <si>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</si>
  <si>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С учетом коэффициента потерь (Кп)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</si>
  <si>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</si>
  <si>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</si>
  <si>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</si>
  <si>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</si>
  <si>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</si>
  <si>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</si>
  <si>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</si>
  <si>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</si>
  <si>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</si>
  <si>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</si>
  <si>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</si>
  <si>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</si>
  <si>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</si>
  <si>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</si>
  <si>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</si>
  <si>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</si>
  <si>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</si>
  <si>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</si>
  <si>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</si>
  <si>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</si>
  <si>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</si>
  <si>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</si>
  <si>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</si>
  <si>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</si>
  <si>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</si>
  <si>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</si>
  <si>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</si>
  <si>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</si>
  <si>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</si>
  <si>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</si>
  <si>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</si>
  <si>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</si>
  <si>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</si>
  <si>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</si>
  <si>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</si>
  <si>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</si>
  <si>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</si>
  <si>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</si>
  <si>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</si>
  <si>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</si>
  <si>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</si>
  <si>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</si>
  <si>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</si>
  <si>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</si>
  <si>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</si>
  <si>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</si>
  <si>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</si>
  <si>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</si>
  <si>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</si>
  <si>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</si>
  <si>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</si>
  <si>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</si>
  <si>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</si>
  <si>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</si>
  <si>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</si>
  <si>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</si>
  <si>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</si>
  <si>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</si>
  <si>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</si>
  <si>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</si>
  <si>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</si>
  <si>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</si>
  <si>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</si>
  <si>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</si>
  <si>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</si>
  <si>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</si>
  <si>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</si>
  <si>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</si>
  <si>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</si>
  <si>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</si>
  <si>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</si>
  <si>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</si>
  <si>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</si>
  <si>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</si>
  <si>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</si>
  <si>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</si>
  <si>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</si>
  <si>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</si>
  <si>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</si>
  <si>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</si>
  <si>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</si>
  <si>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</si>
  <si>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</si>
  <si>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</si>
  <si>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</si>
  <si>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</si>
  <si>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</si>
  <si>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</si>
  <si>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</si>
  <si>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</si>
  <si>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</si>
  <si>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</si>
  <si>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</si>
  <si>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</si>
  <si>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</si>
  <si>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</si>
  <si>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</si>
  <si>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</si>
  <si>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</si>
  <si>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</si>
  <si>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</si>
  <si>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</si>
  <si>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</si>
  <si>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</si>
  <si>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</si>
  <si>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</si>
  <si>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</si>
  <si>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</si>
  <si>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</si>
  <si>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</si>
  <si>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</si>
  <si>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</si>
  <si>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</si>
  <si>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</si>
  <si>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</si>
  <si>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</si>
  <si>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</si>
  <si>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</si>
  <si>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</si>
  <si>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</si>
  <si>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</si>
  <si>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</si>
  <si>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</si>
  <si>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</si>
  <si>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</si>
  <si>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</si>
  <si>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</si>
  <si>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</si>
  <si>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</si>
  <si>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</si>
  <si>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</si>
  <si>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</si>
  <si>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</si>
  <si>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</si>
  <si>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</si>
  <si>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</si>
  <si>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</si>
  <si>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</si>
  <si>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</si>
  <si>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</si>
  <si>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</si>
  <si>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</si>
  <si>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</si>
  <si>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</si>
  <si>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</si>
  <si>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</si>
  <si>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</si>
  <si>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</si>
  <si>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</si>
  <si>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</si>
  <si>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</si>
  <si>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</si>
  <si>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</si>
  <si>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</si>
  <si>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</si>
  <si>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</si>
  <si>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</si>
  <si>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</si>
  <si>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</si>
  <si>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</si>
  <si>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</si>
  <si>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</si>
  <si>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</si>
  <si>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</si>
  <si>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</si>
  <si>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</si>
  <si>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</si>
  <si>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</si>
  <si>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</si>
  <si>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</si>
  <si>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</si>
  <si>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</si>
  <si>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</si>
  <si>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</si>
  <si>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</si>
  <si>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</si>
  <si>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</si>
  <si>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</si>
  <si>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</si>
  <si>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</si>
  <si>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</si>
  <si>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</si>
  <si>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</si>
  <si>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</si>
  <si>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</si>
  <si>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</si>
  <si>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</si>
  <si>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</si>
  <si>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</si>
  <si>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</si>
  <si>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</si>
  <si>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</si>
  <si>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</si>
  <si>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</si>
  <si>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</si>
  <si>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</si>
  <si>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</si>
  <si>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</si>
  <si>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</si>
  <si>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</si>
  <si>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</si>
  <si>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</si>
  <si>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</si>
  <si>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</si>
  <si>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</si>
  <si>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</si>
  <si>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</si>
  <si>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</si>
  <si>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</si>
  <si>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</si>
  <si>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</si>
  <si>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</si>
  <si>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</si>
  <si>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</si>
  <si>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</si>
  <si>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</si>
  <si>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</si>
  <si>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</si>
  <si>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</si>
  <si>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</si>
  <si>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</si>
  <si>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</si>
  <si>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</si>
  <si>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</si>
  <si>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</si>
  <si>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</si>
  <si>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</si>
  <si>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</si>
  <si>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</si>
  <si>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</si>
  <si>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</si>
  <si>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</si>
  <si>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</si>
  <si>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</si>
  <si>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</si>
  <si>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</si>
  <si>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</si>
  <si>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</si>
  <si>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</si>
  <si>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</si>
  <si>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</si>
  <si>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</si>
  <si>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</si>
  <si>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</si>
  <si>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</si>
  <si>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</si>
  <si>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</si>
  <si>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</si>
  <si>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</si>
  <si>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</si>
  <si>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</si>
  <si>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</si>
  <si>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</si>
  <si>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</si>
  <si>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</si>
  <si>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</si>
  <si>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</si>
  <si>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</si>
  <si>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</si>
  <si>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</si>
  <si>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</si>
  <si>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</si>
  <si>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</si>
  <si>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</si>
  <si>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</si>
  <si>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</si>
  <si>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</si>
  <si>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</si>
  <si>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</si>
  <si>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</si>
  <si>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</si>
  <si>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</si>
  <si>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</si>
  <si>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</si>
  <si>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</si>
  <si>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</si>
  <si>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</si>
  <si>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</si>
  <si>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</si>
  <si>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</si>
  <si>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</si>
  <si>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</si>
  <si>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</si>
  <si>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</si>
  <si>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</si>
  <si>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</si>
  <si>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</si>
  <si>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</si>
  <si>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</si>
  <si>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</si>
  <si>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</si>
  <si>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</si>
  <si>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</si>
  <si>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</si>
  <si>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</si>
  <si>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</si>
  <si>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</si>
  <si>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</si>
  <si>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</si>
  <si>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</si>
  <si>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</si>
  <si>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</si>
  <si>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</si>
  <si>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</si>
  <si>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</si>
  <si>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</si>
  <si>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</si>
  <si>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</si>
  <si>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</si>
  <si>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</si>
  <si>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</si>
  <si>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</si>
  <si>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</si>
  <si>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</si>
  <si>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</si>
  <si>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</si>
  <si>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</si>
  <si>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</si>
  <si>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</si>
  <si>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</si>
  <si>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</si>
  <si>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</si>
  <si>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</si>
  <si>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</si>
  <si>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</si>
  <si>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</si>
  <si>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</si>
  <si>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</si>
  <si>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</si>
  <si>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</si>
  <si>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</si>
  <si>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</si>
  <si>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</si>
  <si>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</si>
  <si>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</si>
  <si>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</si>
  <si>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</si>
  <si>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</si>
  <si>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</si>
  <si>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</si>
  <si>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</si>
  <si>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</si>
  <si>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</si>
  <si>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</si>
  <si>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</si>
  <si>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</si>
  <si>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</si>
  <si>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</si>
  <si>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</si>
  <si>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</si>
  <si>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</si>
  <si>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</si>
  <si>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</si>
  <si>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</si>
  <si>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</si>
  <si>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</si>
  <si>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</si>
  <si>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</si>
  <si>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</si>
  <si>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</si>
  <si>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</si>
  <si>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</si>
  <si>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</si>
  <si>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</si>
  <si>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</si>
  <si>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</si>
  <si>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</si>
  <si>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</si>
  <si>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</si>
  <si>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</si>
  <si>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</si>
  <si>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</si>
  <si>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</si>
  <si>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</si>
  <si>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</si>
  <si>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</si>
  <si>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</si>
  <si>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</si>
  <si>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</si>
  <si>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</si>
  <si>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</si>
  <si>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</si>
  <si>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</si>
  <si>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</si>
  <si>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</si>
  <si>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</si>
  <si>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</si>
  <si>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</si>
  <si>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</si>
  <si>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</si>
  <si>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</si>
  <si>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</si>
  <si>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</si>
  <si>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</si>
  <si>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</si>
  <si>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</si>
  <si>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</si>
  <si>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</si>
  <si>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</si>
  <si>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</si>
  <si>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</si>
  <si>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</si>
  <si>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</si>
  <si>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</si>
  <si>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</si>
  <si>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</si>
  <si>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</si>
  <si>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</si>
  <si>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</si>
  <si>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</si>
  <si>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</si>
  <si>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</si>
  <si>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</si>
  <si>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</si>
  <si>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</si>
  <si>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Расход электроэнергии по корпусу 7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</si>
  <si>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</si>
  <si>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</si>
  <si>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</si>
  <si>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</si>
  <si>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</si>
  <si>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</si>
  <si>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</si>
  <si>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</si>
  <si>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корпус 6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</si>
  <si>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</si>
  <si>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</si>
  <si>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</si>
  <si>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</si>
  <si>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</si>
  <si>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</si>
  <si>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</si>
  <si>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</si>
  <si>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28737396</t>
  </si>
  <si>
    <t>29993313</t>
  </si>
  <si>
    <t>29993646</t>
  </si>
  <si>
    <t>29993290</t>
  </si>
  <si>
    <t>29993615</t>
  </si>
  <si>
    <t>29993962</t>
  </si>
  <si>
    <t>29993111</t>
  </si>
  <si>
    <t>32373717-17</t>
  </si>
  <si>
    <t xml:space="preserve"> кв.м. - площадь всех помещений, находящихся в собственности в корпусах 1,2, 4, 5 и 6.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</si>
  <si>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</si>
  <si>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</si>
  <si>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</si>
  <si>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</si>
  <si>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</si>
  <si>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</si>
  <si>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</si>
  <si>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</si>
  <si>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</si>
  <si>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</si>
  <si>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</si>
  <si>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</si>
  <si>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</si>
  <si>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</si>
  <si>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</si>
  <si>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</si>
  <si>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</si>
  <si>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</si>
  <si>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</si>
  <si>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</si>
  <si>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</si>
  <si>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</si>
  <si>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</si>
  <si>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</si>
  <si>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</si>
  <si>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</si>
  <si>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</si>
  <si>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 xml:space="preserve">Алексеева Г.В.                          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</si>
  <si>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</si>
  <si>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</si>
  <si>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</si>
  <si>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</si>
  <si>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</si>
  <si>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</si>
  <si>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</si>
  <si>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</si>
  <si>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</si>
  <si>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</si>
  <si>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</si>
  <si>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</si>
  <si>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</si>
  <si>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</si>
  <si>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</si>
  <si>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</si>
  <si>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</si>
  <si>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</si>
  <si>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</si>
  <si>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</si>
  <si>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</si>
  <si>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</si>
  <si>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</si>
  <si>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</si>
  <si>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</si>
  <si>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</si>
  <si>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</si>
  <si>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</si>
  <si>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</si>
  <si>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</si>
  <si>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</si>
  <si>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</si>
  <si>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</si>
  <si>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</si>
  <si>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</si>
  <si>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</si>
  <si>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</si>
  <si>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</si>
  <si>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</si>
  <si>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</si>
  <si>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</si>
  <si>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 xml:space="preserve">Договор </t>
  </si>
  <si>
    <t>Договор</t>
  </si>
  <si>
    <t>Акт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</si>
  <si>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</si>
  <si>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</si>
  <si>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</si>
  <si>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</si>
  <si>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</si>
  <si>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</si>
  <si>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</si>
  <si>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</si>
  <si>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</si>
  <si>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</si>
  <si>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</si>
  <si>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</si>
  <si>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</si>
  <si>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</si>
  <si>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</si>
  <si>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</si>
  <si>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</si>
  <si>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</si>
  <si>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</si>
  <si>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</si>
  <si>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</si>
  <si>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</si>
  <si>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</si>
  <si>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БАМБУК       Киричок Андрей 8-925-518-27-96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</si>
  <si>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</si>
  <si>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</si>
  <si>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</si>
  <si>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</si>
  <si>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</si>
  <si>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</si>
  <si>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</si>
  <si>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</si>
  <si>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</si>
  <si>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</si>
  <si>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</si>
  <si>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</si>
  <si>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</si>
  <si>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</si>
  <si>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</si>
  <si>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</si>
  <si>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</si>
  <si>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</si>
  <si>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</si>
  <si>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</si>
  <si>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</si>
  <si>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</si>
  <si>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</si>
  <si>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</si>
  <si>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</si>
  <si>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</si>
  <si>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</si>
  <si>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</si>
  <si>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</si>
  <si>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</si>
  <si>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</si>
  <si>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</si>
  <si>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</si>
  <si>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33443310-18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</si>
  <si>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</si>
  <si>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</si>
  <si>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</si>
  <si>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</si>
  <si>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</si>
  <si>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</si>
  <si>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</si>
  <si>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</si>
  <si>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</si>
  <si>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</si>
  <si>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</si>
  <si>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</si>
  <si>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</si>
  <si>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</si>
  <si>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</si>
  <si>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</si>
  <si>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</si>
  <si>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</si>
  <si>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 xml:space="preserve">акт  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</si>
  <si>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</si>
  <si>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</si>
  <si>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</si>
  <si>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</si>
  <si>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</si>
  <si>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</si>
  <si>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</si>
  <si>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</si>
  <si>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</si>
  <si>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</si>
  <si>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</si>
  <si>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</si>
  <si>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</si>
  <si>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Вымпелком "Билайн"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</si>
  <si>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</si>
  <si>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</si>
  <si>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</si>
  <si>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</si>
  <si>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</si>
  <si>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</si>
  <si>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Рубаник Р.В. (Кофейня)</t>
  </si>
  <si>
    <t>Эт. №24</t>
  </si>
  <si>
    <t>37550007-19</t>
  </si>
  <si>
    <t>Сербул Сергей Анатольевич</t>
  </si>
  <si>
    <t>37550570-19</t>
  </si>
  <si>
    <t xml:space="preserve">акт 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</si>
  <si>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</si>
  <si>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</si>
  <si>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</si>
  <si>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</si>
  <si>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</si>
  <si>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</si>
  <si>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</si>
  <si>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</si>
  <si>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</si>
  <si>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</si>
  <si>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</si>
  <si>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</si>
  <si>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</si>
  <si>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</si>
  <si>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</si>
  <si>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</si>
  <si>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</si>
  <si>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</si>
  <si>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</si>
  <si>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</si>
  <si>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</si>
  <si>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</si>
  <si>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</si>
  <si>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</si>
  <si>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</si>
  <si>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</si>
  <si>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</si>
  <si>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</si>
  <si>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</si>
  <si>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</si>
  <si>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</si>
  <si>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</si>
  <si>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</si>
  <si>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</si>
  <si>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</si>
  <si>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</si>
  <si>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</si>
  <si>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</si>
  <si>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</si>
  <si>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</si>
  <si>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</si>
  <si>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</si>
  <si>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</si>
  <si>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</si>
  <si>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</si>
  <si>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</si>
  <si>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</si>
  <si>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</si>
  <si>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</si>
  <si>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</si>
  <si>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</si>
  <si>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</si>
  <si>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</si>
  <si>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</si>
  <si>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</si>
  <si>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</si>
  <si>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</si>
  <si>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</si>
  <si>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</si>
  <si>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</si>
  <si>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</si>
  <si>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</si>
  <si>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</si>
  <si>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</si>
  <si>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</si>
  <si>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</si>
  <si>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</si>
  <si>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</si>
  <si>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</si>
  <si>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</si>
  <si>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</si>
  <si>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</si>
  <si>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</si>
  <si>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</si>
  <si>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</si>
  <si>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</si>
  <si>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</si>
  <si>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</si>
  <si>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</si>
  <si>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</si>
  <si>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</si>
  <si>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</si>
  <si>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</si>
  <si>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</si>
  <si>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</si>
  <si>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</si>
  <si>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</si>
  <si>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</si>
  <si>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</si>
  <si>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</si>
  <si>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</si>
  <si>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</si>
  <si>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</si>
  <si>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</si>
  <si>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</si>
  <si>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</si>
  <si>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</si>
  <si>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</si>
  <si>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</si>
  <si>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</si>
  <si>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</si>
  <si>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</si>
  <si>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</si>
  <si>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</si>
  <si>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</si>
  <si>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</si>
  <si>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</si>
  <si>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</si>
  <si>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</si>
  <si>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</si>
  <si>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</si>
  <si>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</si>
  <si>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</si>
  <si>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</si>
  <si>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</si>
  <si>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</si>
  <si>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</si>
  <si>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</si>
  <si>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</si>
  <si>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</si>
  <si>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</si>
  <si>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</si>
  <si>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</si>
  <si>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</si>
  <si>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</si>
  <si>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</si>
  <si>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</si>
  <si>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</si>
  <si>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</si>
  <si>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</si>
  <si>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</si>
  <si>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</si>
  <si>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</si>
  <si>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</si>
  <si>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</si>
  <si>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</si>
  <si>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</si>
  <si>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</si>
  <si>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</si>
  <si>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</si>
  <si>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</si>
  <si>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</si>
  <si>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</si>
  <si>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</si>
  <si>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</si>
  <si>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</si>
  <si>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</si>
  <si>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</si>
  <si>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</si>
  <si>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</si>
  <si>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</si>
  <si>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</si>
  <si>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</si>
  <si>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</si>
  <si>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</si>
  <si>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</si>
  <si>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</si>
  <si>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</si>
  <si>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</si>
  <si>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</si>
  <si>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</si>
  <si>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</si>
  <si>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</si>
  <si>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</si>
  <si>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</si>
  <si>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</si>
  <si>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</si>
  <si>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</si>
  <si>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</si>
  <si>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</si>
  <si>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</si>
  <si>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</si>
  <si>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</si>
  <si>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</si>
  <si>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</si>
  <si>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</si>
  <si>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</si>
  <si>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</si>
  <si>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</si>
  <si>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</si>
  <si>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</si>
  <si>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</si>
  <si>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23337019-15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</si>
  <si>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</si>
  <si>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</si>
  <si>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</si>
  <si>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</si>
  <si>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</si>
  <si>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</si>
  <si>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</si>
  <si>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</si>
  <si>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</si>
  <si>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</si>
  <si>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</si>
  <si>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</si>
  <si>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</si>
  <si>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</si>
  <si>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</si>
  <si>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</si>
  <si>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</si>
  <si>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</si>
  <si>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</si>
  <si>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</si>
  <si>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</si>
  <si>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</si>
  <si>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</si>
  <si>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</si>
  <si>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</si>
  <si>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</si>
  <si>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</si>
  <si>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</si>
  <si>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</si>
  <si>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</si>
  <si>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00377511-05</t>
  </si>
  <si>
    <t>17815057-14</t>
  </si>
  <si>
    <t>20066574-14</t>
  </si>
  <si>
    <t>25161824-16</t>
  </si>
  <si>
    <t>00377494-05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</si>
  <si>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</si>
  <si>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</si>
  <si>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</si>
  <si>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</si>
  <si>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</si>
  <si>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</si>
  <si>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</si>
  <si>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</si>
  <si>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</si>
  <si>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</si>
  <si>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</si>
  <si>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</si>
  <si>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</si>
  <si>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</si>
  <si>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</si>
  <si>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</si>
  <si>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</si>
  <si>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</si>
  <si>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</si>
  <si>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</si>
  <si>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</si>
  <si>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</si>
  <si>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</si>
  <si>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</si>
  <si>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</si>
  <si>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</si>
  <si>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</si>
  <si>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</si>
  <si>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</si>
  <si>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</si>
  <si>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</si>
  <si>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</si>
  <si>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19364376-14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</si>
  <si>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</si>
  <si>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</si>
  <si>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</si>
  <si>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</si>
  <si>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</si>
  <si>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</si>
  <si>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</si>
  <si>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</si>
  <si>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</si>
  <si>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</si>
  <si>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</si>
  <si>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</si>
  <si>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</si>
  <si>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</si>
  <si>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</si>
  <si>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</si>
  <si>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</si>
  <si>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</si>
  <si>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</si>
  <si>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</si>
  <si>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</si>
  <si>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</si>
  <si>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</si>
  <si>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</si>
  <si>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</si>
  <si>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</si>
  <si>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</si>
  <si>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</si>
  <si>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</si>
  <si>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</si>
  <si>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</si>
  <si>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</si>
  <si>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</si>
  <si>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</si>
  <si>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</si>
  <si>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</si>
  <si>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</si>
  <si>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</si>
  <si>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</si>
  <si>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</si>
  <si>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</si>
  <si>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</si>
  <si>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</si>
  <si>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</si>
  <si>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</si>
  <si>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</si>
  <si>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</si>
  <si>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</si>
  <si>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</si>
  <si>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</si>
  <si>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</si>
  <si>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</si>
  <si>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</si>
  <si>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</si>
  <si>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</si>
  <si>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</si>
  <si>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</si>
  <si>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</si>
  <si>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</si>
  <si>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</si>
  <si>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</si>
  <si>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</si>
  <si>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</si>
  <si>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</si>
  <si>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</si>
  <si>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</si>
  <si>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</si>
  <si>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</si>
  <si>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</si>
  <si>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</si>
  <si>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</si>
  <si>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</si>
  <si>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</si>
  <si>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</si>
  <si>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</si>
  <si>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</si>
  <si>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</si>
  <si>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</si>
  <si>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</si>
  <si>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</si>
  <si>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</si>
  <si>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</si>
  <si>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</si>
  <si>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</si>
  <si>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</si>
  <si>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</si>
  <si>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</si>
  <si>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</si>
  <si>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</si>
  <si>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</si>
  <si>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</si>
  <si>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</si>
  <si>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</si>
  <si>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</si>
  <si>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</si>
  <si>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</si>
  <si>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</si>
  <si>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</si>
  <si>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</si>
  <si>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</si>
  <si>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</si>
  <si>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</si>
  <si>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</si>
  <si>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</si>
  <si>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</si>
  <si>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</si>
  <si>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</si>
  <si>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</si>
  <si>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</si>
  <si>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№ 9</t>
  </si>
  <si>
    <t>4/ 151-178</t>
  </si>
  <si>
    <t>011067171089-22</t>
  </si>
  <si>
    <t>&gt;18</t>
  </si>
  <si>
    <t>выкл.</t>
  </si>
  <si>
    <t>46606965-22</t>
  </si>
  <si>
    <t>&gt;34890</t>
  </si>
  <si>
    <t>22064885-22</t>
  </si>
  <si>
    <t>по потреблению электроэнергии за период с  22.06.2022г. по  22.07.2022г.</t>
  </si>
  <si>
    <t>Июль</t>
  </si>
  <si>
    <t>46689951-22</t>
  </si>
  <si>
    <t>Июль 2022г.</t>
  </si>
  <si>
    <t>Июль 2022 года</t>
  </si>
  <si>
    <t>СПРАВОЧНАЯ ИНФОРМАЦИЯ потребление коммунальных услуг в здании по адресу г.Химки, ул.Лавочкина, д.13 июль 2022г.</t>
  </si>
  <si>
    <t xml:space="preserve">Новикова Татьяна Семеновна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</si>
</sst>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8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 vertical="center" wrapText="1"/>
    </xf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/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167" fontId="11" fillId="0" borderId="0" xfId="1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" fontId="5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41" fillId="0" borderId="0" xfId="0" applyFont="1" applyBorder="1" applyAlignment="1">
      <alignment wrapText="1"/>
    </xf>
    <xf numFmtId="0" fontId="0" fillId="0" borderId="0" xfId="0" applyBorder="1"/>
    <xf numFmtId="0" fontId="27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0" fontId="39" fillId="11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8" fillId="11" borderId="13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0" fillId="0" borderId="7" xfId="0" applyBorder="1" applyAlignment="1">
      <alignment horizontal="right"/>
    </xf>
    <xf numFmtId="0" fontId="8" fillId="0" borderId="4" xfId="0" applyFont="1" applyFill="1" applyBorder="1" applyAlignment="1">
      <alignment horizontal="left" vertical="center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8" fillId="0" borderId="2" xfId="0" applyFont="1" applyFill="1" applyBorder="1" applyAlignment="1">
      <alignment horizontal="left"/>
    </xf>
    <xf numFmtId="0" fontId="0" fillId="0" borderId="0" xfId="0" applyFont="1" applyFill="1" applyAlignment="1">
      <alignment horizontal="right"/>
    </xf>
    <xf numFmtId="0" fontId="8" fillId="0" borderId="5" xfId="0" applyFont="1" applyFill="1" applyBorder="1" applyAlignment="1">
      <alignment horizontal="left" vertical="center"/>
    </xf>
    <xf numFmtId="0" fontId="11" fillId="0" borderId="0" xfId="0" applyFont="1" applyFill="1"/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Fill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24" fillId="0" borderId="0" xfId="0" applyNumberFormat="1" applyFont="1" applyAlignment="1">
      <alignment horizontal="center" vertical="center"/>
    </xf>
    <xf numFmtId="14" fontId="18" fillId="0" borderId="0" xfId="0" applyNumberFormat="1" applyFont="1" applyBorder="1" applyAlignment="1">
      <alignment horizontal="left" vertical="top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18" fillId="0" borderId="0" xfId="0" applyFont="1" applyBorder="1"/>
    <xf numFmtId="0" fontId="9" fillId="0" borderId="0" xfId="0" applyFont="1" applyBorder="1" applyAlignment="1">
      <alignment horizontal="left" vertical="center"/>
    </xf>
    <xf numFmtId="16" fontId="0" fillId="0" borderId="0" xfId="0" applyNumberFormat="1" applyBorder="1"/>
    <xf numFmtId="14" fontId="27" fillId="0" borderId="0" xfId="0" applyNumberFormat="1" applyFont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Fill="1" applyBorder="1" applyAlignment="1">
      <alignment horizontal="left" vertical="center"/>
    </xf>
    <xf numFmtId="177" fontId="77" fillId="0" borderId="0" xfId="0" applyNumberFormat="1" applyFont="1" applyBorder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NumberFormat="1" applyFont="1" applyBorder="1" applyAlignment="1">
      <alignment horizontal="left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27" fillId="0" borderId="31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8" fillId="0" borderId="3" xfId="0" applyFont="1" applyFill="1" applyBorder="1" applyAlignment="1">
      <alignment horizontal="left" vertical="center"/>
    </xf>
    <xf numFmtId="1" fontId="0" fillId="0" borderId="0" xfId="0" applyNumberFormat="1" applyFont="1" applyAlignment="1">
      <alignment horizontal="left"/>
    </xf>
    <xf numFmtId="0" fontId="8" fillId="0" borderId="50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Fill="1" applyAlignment="1">
      <alignment horizontal="left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ont="1" applyFill="1" applyAlignment="1">
      <alignment horizontal="right"/>
    </xf>
    <xf numFmtId="2" fontId="5" fillId="0" borderId="28" xfId="0" applyNumberFormat="1" applyFont="1" applyBorder="1" applyAlignment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ont="1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Border="1" applyAlignment="1">
      <alignment horizontal="right"/>
    </xf>
    <xf numFmtId="0" fontId="79" fillId="16" borderId="2" xfId="0" applyFont="1" applyFill="1" applyBorder="1" applyAlignment="1">
      <alignment horizontal="left"/>
    </xf>
    <xf numFmtId="0" fontId="71" fillId="0" borderId="0" xfId="0" applyFont="1" applyFill="1" applyAlignment="1">
      <alignment horizontal="left" vertical="center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1" fillId="0" borderId="4" xfId="4" applyFont="1" applyBorder="1" applyAlignment="1">
      <alignment wrapText="1"/>
    </xf>
    <xf numFmtId="0" fontId="81" fillId="0" borderId="2" xfId="4" applyFont="1" applyBorder="1" applyAlignment="1">
      <alignment wrapText="1"/>
    </xf>
    <xf numFmtId="0" fontId="81" fillId="0" borderId="27" xfId="4" applyFont="1" applyBorder="1" applyAlignment="1">
      <alignment wrapText="1"/>
    </xf>
    <xf numFmtId="0" fontId="81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1" fillId="0" borderId="25" xfId="4" applyFont="1" applyBorder="1" applyAlignment="1">
      <alignment wrapText="1"/>
    </xf>
    <xf numFmtId="0" fontId="81" fillId="0" borderId="24" xfId="4" applyFont="1" applyBorder="1" applyAlignment="1">
      <alignment wrapText="1"/>
    </xf>
    <xf numFmtId="0" fontId="81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1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NumberFormat="1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1" fillId="0" borderId="51" xfId="4" applyFont="1" applyBorder="1" applyAlignment="1"/>
    <xf numFmtId="0" fontId="80" fillId="0" borderId="2" xfId="0" applyFont="1" applyBorder="1" applyAlignment="1">
      <alignment wrapText="1"/>
    </xf>
    <xf numFmtId="0" fontId="82" fillId="0" borderId="2" xfId="0" applyFont="1" applyBorder="1"/>
    <xf numFmtId="0" fontId="81" fillId="0" borderId="5" xfId="4" applyFont="1" applyBorder="1" applyAlignment="1">
      <alignment wrapText="1"/>
    </xf>
    <xf numFmtId="49" fontId="8" fillId="0" borderId="56" xfId="4" applyNumberFormat="1" applyFont="1" applyFill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1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0" borderId="56" xfId="4" applyNumberFormat="1" applyFont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2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1" fillId="0" borderId="2" xfId="4" applyFont="1" applyBorder="1" applyAlignment="1"/>
    <xf numFmtId="0" fontId="81" fillId="0" borderId="36" xfId="4" applyFont="1" applyBorder="1" applyAlignment="1"/>
    <xf numFmtId="0" fontId="81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1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0" fillId="11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83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8" fillId="0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wrapText="1"/>
    </xf>
    <xf numFmtId="2" fontId="11" fillId="0" borderId="8" xfId="0" applyNumberFormat="1" applyFont="1" applyFill="1" applyBorder="1" applyAlignment="1">
      <alignment horizont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167" fontId="45" fillId="9" borderId="7" xfId="1" applyNumberFormat="1" applyFont="1" applyFill="1" applyBorder="1"/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5" fillId="11" borderId="0" xfId="0" applyFont="1" applyFill="1" applyAlignment="1">
      <alignment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0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Border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1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4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/>
    </xf>
    <xf numFmtId="0" fontId="48" fillId="0" borderId="0" xfId="0" applyFont="1"/>
    <xf numFmtId="0" fontId="48" fillId="11" borderId="0" xfId="0" applyFont="1" applyFill="1" applyAlignment="1">
      <alignment vertical="center"/>
    </xf>
    <xf numFmtId="0" fontId="7" fillId="0" borderId="29" xfId="0" applyFont="1" applyBorder="1" applyAlignment="1">
      <alignment horizontal="left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11" borderId="41" xfId="0" applyFont="1" applyFill="1" applyBorder="1" applyAlignment="1">
      <alignment horizontal="left"/>
    </xf>
    <xf numFmtId="0" fontId="0" fillId="8" borderId="0" xfId="0" applyFill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Font="1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26.xml"/><Relationship Id="rId117" Type="http://schemas.openxmlformats.org/officeDocument/2006/relationships/revisionLog" Target="revisionLog34.xml"/><Relationship Id="rId89" Type="http://schemas.openxmlformats.org/officeDocument/2006/relationships/revisionLog" Target="revisionLog7.xml"/><Relationship Id="rId84" Type="http://schemas.openxmlformats.org/officeDocument/2006/relationships/revisionLog" Target="revisionLog2.xml"/><Relationship Id="rId97" Type="http://schemas.openxmlformats.org/officeDocument/2006/relationships/revisionLog" Target="revisionLog16.xml"/><Relationship Id="rId104" Type="http://schemas.openxmlformats.org/officeDocument/2006/relationships/revisionLog" Target="revisionLog21.xml"/><Relationship Id="rId112" Type="http://schemas.openxmlformats.org/officeDocument/2006/relationships/revisionLog" Target="revisionLog29.xml"/><Relationship Id="rId120" Type="http://schemas.openxmlformats.org/officeDocument/2006/relationships/revisionLog" Target="revisionLog37.xml"/><Relationship Id="rId125" Type="http://schemas.openxmlformats.org/officeDocument/2006/relationships/revisionLog" Target="revisionLog42.xml"/><Relationship Id="rId133" Type="http://schemas.openxmlformats.org/officeDocument/2006/relationships/revisionLog" Target="revisionLog50.xml"/><Relationship Id="rId138" Type="http://schemas.openxmlformats.org/officeDocument/2006/relationships/revisionLog" Target="revisionLog55.xml"/><Relationship Id="rId141" Type="http://schemas.openxmlformats.org/officeDocument/2006/relationships/revisionLog" Target="revisionLog58.xml"/><Relationship Id="rId146" Type="http://schemas.openxmlformats.org/officeDocument/2006/relationships/revisionLog" Target="revisionLog63.xml"/><Relationship Id="rId154" Type="http://schemas.openxmlformats.org/officeDocument/2006/relationships/revisionLog" Target="revisionLog71.xml"/><Relationship Id="rId159" Type="http://schemas.openxmlformats.org/officeDocument/2006/relationships/revisionLog" Target="revisionLog76.xml"/><Relationship Id="rId167" Type="http://schemas.openxmlformats.org/officeDocument/2006/relationships/revisionLog" Target="revisionLog84.xml"/><Relationship Id="rId92" Type="http://schemas.openxmlformats.org/officeDocument/2006/relationships/revisionLog" Target="revisionLog10.xml"/><Relationship Id="rId162" Type="http://schemas.openxmlformats.org/officeDocument/2006/relationships/revisionLog" Target="revisionLog79.xml"/><Relationship Id="rId107" Type="http://schemas.openxmlformats.org/officeDocument/2006/relationships/revisionLog" Target="revisionLog24.xml"/><Relationship Id="rId87" Type="http://schemas.openxmlformats.org/officeDocument/2006/relationships/revisionLog" Target="revisionLog5.xml"/><Relationship Id="rId102" Type="http://schemas.openxmlformats.org/officeDocument/2006/relationships/revisionLog" Target="revisionLog1.xml"/><Relationship Id="rId110" Type="http://schemas.openxmlformats.org/officeDocument/2006/relationships/revisionLog" Target="revisionLog27.xml"/><Relationship Id="rId115" Type="http://schemas.openxmlformats.org/officeDocument/2006/relationships/revisionLog" Target="revisionLog32.xml"/><Relationship Id="rId123" Type="http://schemas.openxmlformats.org/officeDocument/2006/relationships/revisionLog" Target="revisionLog40.xml"/><Relationship Id="rId128" Type="http://schemas.openxmlformats.org/officeDocument/2006/relationships/revisionLog" Target="revisionLog45.xml"/><Relationship Id="rId131" Type="http://schemas.openxmlformats.org/officeDocument/2006/relationships/revisionLog" Target="revisionLog48.xml"/><Relationship Id="rId136" Type="http://schemas.openxmlformats.org/officeDocument/2006/relationships/revisionLog" Target="revisionLog53.xml"/><Relationship Id="rId144" Type="http://schemas.openxmlformats.org/officeDocument/2006/relationships/revisionLog" Target="revisionLog61.xml"/><Relationship Id="rId149" Type="http://schemas.openxmlformats.org/officeDocument/2006/relationships/revisionLog" Target="revisionLog66.xml"/><Relationship Id="rId157" Type="http://schemas.openxmlformats.org/officeDocument/2006/relationships/revisionLog" Target="revisionLog74.xml"/><Relationship Id="rId95" Type="http://schemas.openxmlformats.org/officeDocument/2006/relationships/revisionLog" Target="revisionLog13.xml"/><Relationship Id="rId90" Type="http://schemas.openxmlformats.org/officeDocument/2006/relationships/revisionLog" Target="revisionLog8.xml"/><Relationship Id="rId152" Type="http://schemas.openxmlformats.org/officeDocument/2006/relationships/revisionLog" Target="revisionLog69.xml"/><Relationship Id="rId160" Type="http://schemas.openxmlformats.org/officeDocument/2006/relationships/revisionLog" Target="revisionLog77.xml"/><Relationship Id="rId165" Type="http://schemas.openxmlformats.org/officeDocument/2006/relationships/revisionLog" Target="revisionLog82.xml"/><Relationship Id="rId100" Type="http://schemas.openxmlformats.org/officeDocument/2006/relationships/revisionLog" Target="revisionLog15.xml"/><Relationship Id="rId105" Type="http://schemas.openxmlformats.org/officeDocument/2006/relationships/revisionLog" Target="revisionLog22.xml"/><Relationship Id="rId113" Type="http://schemas.openxmlformats.org/officeDocument/2006/relationships/revisionLog" Target="revisionLog30.xml"/><Relationship Id="rId118" Type="http://schemas.openxmlformats.org/officeDocument/2006/relationships/revisionLog" Target="revisionLog35.xml"/><Relationship Id="rId126" Type="http://schemas.openxmlformats.org/officeDocument/2006/relationships/revisionLog" Target="revisionLog43.xml"/><Relationship Id="rId134" Type="http://schemas.openxmlformats.org/officeDocument/2006/relationships/revisionLog" Target="revisionLog51.xml"/><Relationship Id="rId139" Type="http://schemas.openxmlformats.org/officeDocument/2006/relationships/revisionLog" Target="revisionLog56.xml"/><Relationship Id="rId147" Type="http://schemas.openxmlformats.org/officeDocument/2006/relationships/revisionLog" Target="revisionLog64.xml"/><Relationship Id="rId168" Type="http://schemas.openxmlformats.org/officeDocument/2006/relationships/revisionLog" Target="revisionLog85.xml"/><Relationship Id="rId98" Type="http://schemas.openxmlformats.org/officeDocument/2006/relationships/revisionLog" Target="revisionLog17.xml"/><Relationship Id="rId85" Type="http://schemas.openxmlformats.org/officeDocument/2006/relationships/revisionLog" Target="revisionLog3.xml"/><Relationship Id="rId93" Type="http://schemas.openxmlformats.org/officeDocument/2006/relationships/revisionLog" Target="revisionLog11.xml"/><Relationship Id="rId121" Type="http://schemas.openxmlformats.org/officeDocument/2006/relationships/revisionLog" Target="revisionLog38.xml"/><Relationship Id="rId142" Type="http://schemas.openxmlformats.org/officeDocument/2006/relationships/revisionLog" Target="revisionLog59.xml"/><Relationship Id="rId150" Type="http://schemas.openxmlformats.org/officeDocument/2006/relationships/revisionLog" Target="revisionLog67.xml"/><Relationship Id="rId155" Type="http://schemas.openxmlformats.org/officeDocument/2006/relationships/revisionLog" Target="revisionLog72.xml"/><Relationship Id="rId163" Type="http://schemas.openxmlformats.org/officeDocument/2006/relationships/revisionLog" Target="revisionLog80.xml"/><Relationship Id="rId103" Type="http://schemas.openxmlformats.org/officeDocument/2006/relationships/revisionLog" Target="revisionLog20.xml"/><Relationship Id="rId108" Type="http://schemas.openxmlformats.org/officeDocument/2006/relationships/revisionLog" Target="revisionLog25.xml"/><Relationship Id="rId116" Type="http://schemas.openxmlformats.org/officeDocument/2006/relationships/revisionLog" Target="revisionLog33.xml"/><Relationship Id="rId124" Type="http://schemas.openxmlformats.org/officeDocument/2006/relationships/revisionLog" Target="revisionLog41.xml"/><Relationship Id="rId129" Type="http://schemas.openxmlformats.org/officeDocument/2006/relationships/revisionLog" Target="revisionLog46.xml"/><Relationship Id="rId137" Type="http://schemas.openxmlformats.org/officeDocument/2006/relationships/revisionLog" Target="revisionLog54.xml"/><Relationship Id="rId158" Type="http://schemas.openxmlformats.org/officeDocument/2006/relationships/revisionLog" Target="revisionLog75.xml"/><Relationship Id="rId96" Type="http://schemas.openxmlformats.org/officeDocument/2006/relationships/revisionLog" Target="revisionLog14.xml"/><Relationship Id="rId88" Type="http://schemas.openxmlformats.org/officeDocument/2006/relationships/revisionLog" Target="revisionLog6.xml"/><Relationship Id="rId91" Type="http://schemas.openxmlformats.org/officeDocument/2006/relationships/revisionLog" Target="revisionLog9.xml"/><Relationship Id="rId111" Type="http://schemas.openxmlformats.org/officeDocument/2006/relationships/revisionLog" Target="revisionLog28.xml"/><Relationship Id="rId132" Type="http://schemas.openxmlformats.org/officeDocument/2006/relationships/revisionLog" Target="revisionLog49.xml"/><Relationship Id="rId140" Type="http://schemas.openxmlformats.org/officeDocument/2006/relationships/revisionLog" Target="revisionLog57.xml"/><Relationship Id="rId145" Type="http://schemas.openxmlformats.org/officeDocument/2006/relationships/revisionLog" Target="revisionLog62.xml"/><Relationship Id="rId153" Type="http://schemas.openxmlformats.org/officeDocument/2006/relationships/revisionLog" Target="revisionLog70.xml"/><Relationship Id="rId161" Type="http://schemas.openxmlformats.org/officeDocument/2006/relationships/revisionLog" Target="revisionLog78.xml"/><Relationship Id="rId166" Type="http://schemas.openxmlformats.org/officeDocument/2006/relationships/revisionLog" Target="revisionLog83.xml"/><Relationship Id="rId106" Type="http://schemas.openxmlformats.org/officeDocument/2006/relationships/revisionLog" Target="revisionLog23.xml"/><Relationship Id="rId114" Type="http://schemas.openxmlformats.org/officeDocument/2006/relationships/revisionLog" Target="revisionLog31.xml"/><Relationship Id="rId119" Type="http://schemas.openxmlformats.org/officeDocument/2006/relationships/revisionLog" Target="revisionLog36.xml"/><Relationship Id="rId127" Type="http://schemas.openxmlformats.org/officeDocument/2006/relationships/revisionLog" Target="revisionLog44.xml"/><Relationship Id="rId86" Type="http://schemas.openxmlformats.org/officeDocument/2006/relationships/revisionLog" Target="revisionLog4.xml"/><Relationship Id="rId99" Type="http://schemas.openxmlformats.org/officeDocument/2006/relationships/revisionLog" Target="revisionLog18.xml"/><Relationship Id="rId94" Type="http://schemas.openxmlformats.org/officeDocument/2006/relationships/revisionLog" Target="revisionLog12.xml"/><Relationship Id="rId101" Type="http://schemas.openxmlformats.org/officeDocument/2006/relationships/revisionLog" Target="revisionLog19.xml"/><Relationship Id="rId122" Type="http://schemas.openxmlformats.org/officeDocument/2006/relationships/revisionLog" Target="revisionLog39.xml"/><Relationship Id="rId130" Type="http://schemas.openxmlformats.org/officeDocument/2006/relationships/revisionLog" Target="revisionLog47.xml"/><Relationship Id="rId135" Type="http://schemas.openxmlformats.org/officeDocument/2006/relationships/revisionLog" Target="revisionLog52.xml"/><Relationship Id="rId143" Type="http://schemas.openxmlformats.org/officeDocument/2006/relationships/revisionLog" Target="revisionLog60.xml"/><Relationship Id="rId148" Type="http://schemas.openxmlformats.org/officeDocument/2006/relationships/revisionLog" Target="revisionLog65.xml"/><Relationship Id="rId151" Type="http://schemas.openxmlformats.org/officeDocument/2006/relationships/revisionLog" Target="revisionLog68.xml"/><Relationship Id="rId156" Type="http://schemas.openxmlformats.org/officeDocument/2006/relationships/revisionLog" Target="revisionLog73.xml"/><Relationship Id="rId164" Type="http://schemas.openxmlformats.org/officeDocument/2006/relationships/revisionLog" Target="revisionLog81.xml"/><Relationship Id="rId169" Type="http://schemas.openxmlformats.org/officeDocument/2006/relationships/revisionLog" Target="revisionLog8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A4D5561-3CA1-4972-B99D-852B7CCD0FD8}" diskRevisions="1" revisionId="12671" version="89">
  <header guid="{935B623A-3665-4FE8-BCAD-8B4339636F9A}" dateTime="2022-03-28T09:09:59" maxSheetId="16" userName="Алексей" r:id="rId84" minRId="6135" maxRId="613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DA35B72-7D8F-48FA-9E4D-2080DF7F11E5}" dateTime="2022-04-01T16:15:40" maxSheetId="16" userName="HP" r:id="rId85" minRId="6139" maxRId="70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9D85B1-6FFF-4502-9055-D11D04C17AA6}" dateTime="2022-04-14T09:54:24" maxSheetId="16" userName="HP" r:id="rId86" minRId="7070" maxRId="707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4DFF929-1066-44FC-BF19-1EB5B448D7F9}" dateTime="2022-04-18T08:48:08" maxSheetId="16" userName="HP" r:id="rId87" minRId="7087" maxRId="70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8C691F3-A251-410E-8888-8B9D4A109A35}" dateTime="2022-04-22T09:56:26" maxSheetId="16" userName="HP" r:id="rId88" minRId="7098" maxRId="71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F5A74A-7A8C-4B6C-A924-E79418E1B140}" dateTime="2022-04-22T10:15:27" maxSheetId="16" userName="HP" r:id="rId89" minRId="7136" maxRId="71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FA73335-9AC7-433D-B09F-D6B497CF325F}" dateTime="2022-04-22T11:10:50" maxSheetId="16" userName="HP" r:id="rId90" minRId="7141" maxRId="71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9A88DE0-A300-4289-A179-3C54DD0DCABD}" dateTime="2022-04-25T09:12:20" maxSheetId="16" userName="HP" r:id="rId91" minRId="7143" maxRId="72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04FB280-FF9F-4F79-B84A-40B5F00A4E71}" dateTime="2022-04-25T09:13:01" maxSheetId="16" userName="HP" r:id="rId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C51B803-5A5A-4FBC-A4B5-2D55C68734A2}" dateTime="2022-04-25T09:15:23" maxSheetId="16" userName="HP" r:id="rId93" minRId="7281" maxRId="73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66584C1-E2EF-4536-AC21-37C73B75BD8B}" dateTime="2022-04-25T09:36:00" maxSheetId="16" userName="HP" r:id="rId94" minRId="7304" maxRId="755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CDB599-2533-4A64-93B5-91CBB33B802D}" dateTime="2022-04-25T12:46:03" maxSheetId="16" userName="HP" r:id="rId95" minRId="75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8C21445-46B0-4D0C-8B3A-5A2551EF8240}" dateTime="2022-04-25T14:02:20" maxSheetId="16" userName="HP" r:id="rId96" minRId="7552" maxRId="75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E5CD32-CDF2-48C6-8792-C683F2AE2A93}" dateTime="2022-04-25T14:14:38" maxSheetId="16" userName="HP" r:id="rId97" minRId="7562" maxRId="75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9FA202E-EA07-4237-8083-5617331C0465}" dateTime="2022-04-25T15:01:04" maxSheetId="16" userName="HP" r:id="rId98" minRId="7598" maxRId="761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1AD528-F010-4D7B-9165-22904E316524}" dateTime="2022-04-25T15:47:37" maxSheetId="16" userName="HP" r:id="rId99" minRId="7613" maxRId="762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724F2E0-0C39-4FDC-9043-53BDBA6172ED}" dateTime="2022-04-26T10:00:15" maxSheetId="16" userName="Алексей" r:id="rId10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9A96E0F-2D0C-4EE8-86F9-80494D02A5A9}" dateTime="2022-04-27T08:47:42" maxSheetId="16" userName="HP" r:id="rId101" minRId="7635" maxRId="76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CBAD663-5136-4062-90E1-7B93AF7CBE5D}" dateTime="2022-04-28T10:03:05" maxSheetId="16" userName="HP" r:id="rId102" minRId="7652" maxRId="85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115E68B-29BC-40A3-B466-E3CA0740E9B2}" dateTime="2022-05-17T10:33:05" maxSheetId="16" userName="HP" r:id="rId1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3F232D0-4153-4B6B-9D54-F2F33840C320}" dateTime="2022-05-23T10:18:02" maxSheetId="16" userName="HP" r:id="rId10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57DB1A-618E-4D26-92DD-2A41E3523BD2}" dateTime="2022-05-23T10:20:02" maxSheetId="16" userName="HP" r:id="rId105" minRId="8619" maxRId="86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902D125-CDC0-4F72-9C1D-D7528E8954E1}" dateTime="2022-05-23T11:01:00" maxSheetId="16" userName="HP" r:id="rId106" minRId="864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E6FF44D-C599-4DA2-8B6A-A137E0FA58B7}" dateTime="2022-05-23T15:40:35" maxSheetId="16" userName="HP" r:id="rId107" minRId="8649" maxRId="87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30B2CA5-371F-4022-B9B9-FF69F4FB41CF}" dateTime="2022-05-23T15:45:19" maxSheetId="16" userName="HP" r:id="rId108" minRId="8772" maxRId="87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107EA8-4DCC-4EFE-B990-2639FA74F299}" dateTime="2022-05-23T15:50:20" maxSheetId="16" userName="HP" r:id="rId109" minRId="8788" maxRId="88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29CA77E-A6AD-4027-B27D-0B5E00BCDDAF}" dateTime="2022-05-23T15:57:23" maxSheetId="16" userName="HP" r:id="rId110" minRId="8841" maxRId="884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A3E4953-044C-4C26-A401-D9C950EF8FDA}" dateTime="2022-05-23T16:04:44" maxSheetId="16" userName="HP" r:id="rId111" minRId="8844" maxRId="88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D8F049-8134-469D-B093-962A373FFA7C}" dateTime="2022-05-23T16:27:07" maxSheetId="16" userName="HP" r:id="rId112" minRId="8847" maxRId="903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38123BB-10BD-423F-B476-ABF27F1D8051}" dateTime="2022-05-23T16:56:13" maxSheetId="16" userName="HP" r:id="rId113" minRId="9037" maxRId="90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EAE5BF-50FF-4DCC-8094-81B487F29F20}" dateTime="2022-05-24T07:41:52" maxSheetId="16" userName="HP" r:id="rId1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07FAB94-BCD1-4E62-B48A-FB1974E20371}" dateTime="2022-05-24T08:32:41" maxSheetId="16" userName="HP" r:id="rId115" minRId="9107" maxRId="91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64EBD73-67B6-40BB-8BD4-5287D8B2E67D}" dateTime="2022-05-24T09:04:22" maxSheetId="16" userName="HP" r:id="rId116" minRId="9115" maxRId="912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2E7130-84AB-4A7D-BD8F-1E0E163DB572}" dateTime="2022-05-24T09:19:45" maxSheetId="16" userName="HP" r:id="rId117" minRId="9125" maxRId="913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BD2E732-D7F6-4EB9-A949-EF2501C65122}" dateTime="2022-05-24T09:44:22" maxSheetId="16" userName="Алексей" r:id="rId118" minRId="913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A5A1FD1-4AA6-49D9-A6D5-5B1173AC1919}" dateTime="2022-05-24T10:16:23" maxSheetId="16" userName="HP" r:id="rId119" minRId="9138" maxRId="91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08095B-695B-4E4C-A8B0-38C542D026FC}" dateTime="2022-05-24T14:32:32" maxSheetId="16" userName="HP" r:id="rId120" minRId="9149" maxRId="915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50C8BD6-C803-4788-9E2B-B74A06E2FA8B}" dateTime="2022-06-20T08:13:10" maxSheetId="16" userName="HP" r:id="rId121" minRId="9162" maxRId="1009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51A57F7-D92F-41B1-8FE0-8DB5CF477651}" dateTime="2022-06-21T09:55:47" maxSheetId="16" userName="HP" r:id="rId122" minRId="10104" maxRId="101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30C3C14-65B4-47D4-A2C9-54E3C339BA2C}" dateTime="2022-06-21T16:27:38" maxSheetId="16" userName="HP" r:id="rId123" minRId="10142" maxRId="102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127D86A-AE66-4ED3-BC66-69B96D7EC941}" dateTime="2022-06-21T16:33:10" maxSheetId="16" userName="HP" r:id="rId124" minRId="10257" maxRId="102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6345D87-197A-45E1-ADAF-4AC2FD83ACC5}" dateTime="2022-06-21T16:37:38" maxSheetId="16" userName="HP" r:id="rId125" minRId="10289" maxRId="1034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E7B1EFB-08F1-4A29-B1C0-5477FAC7293E}" dateTime="2022-06-21T16:57:41" maxSheetId="16" userName="HP" r:id="rId126" minRId="10342" maxRId="105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F24A5E-C705-4751-9EDF-9542FEC059B4}" dateTime="2022-06-22T08:44:37" maxSheetId="16" userName="HP" r:id="rId127" minRId="1054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707137E-A461-4BD8-A48A-AB9BC706D1D7}" dateTime="2022-06-22T09:26:42" maxSheetId="16" userName="HP" r:id="rId128" minRId="105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659D26-2D81-4EA5-AA7F-B219BE6BC942}" dateTime="2022-06-22T09:32:13" maxSheetId="16" userName="HP" r:id="rId129" minRId="10552" maxRId="105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FD60E3-77AF-4147-9983-89211512F25C}" dateTime="2022-06-22T15:20:45" maxSheetId="16" userName="HP" r:id="rId130" minRId="10556" maxRId="1061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D3834E7-F593-497A-8D40-F3399E2C35A0}" dateTime="2022-06-22T16:24:42" maxSheetId="16" userName="HP" r:id="rId131" minRId="10611" maxRId="106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198B3E6-E5D5-4983-A70F-8C40D03AF437}" dateTime="2022-06-22T16:28:52" maxSheetId="16" userName="HP" r:id="rId132" minRId="10617" maxRId="106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FC9CF92-E0EE-4887-A903-85458AE84A52}" dateTime="2022-06-22T16:47:33" maxSheetId="16" userName="HP" r:id="rId133" minRId="10624" maxRId="1063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7F8E2A7-699B-49CB-BC65-A77A23A18DBC}" dateTime="2022-06-23T09:30:38" maxSheetId="16" userName="HP" r:id="rId134" minRId="10637" maxRId="1063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BAF41AF-62FA-456C-AE29-5DFCAE5F7644}" dateTime="2022-06-23T09:59:51" maxSheetId="16" userName="HP" r:id="rId1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43CB4F-619E-4CED-BDF8-BF9DB0F59DF4}" dateTime="2022-06-23T10:02:13" maxSheetId="16" userName="HP" r:id="rId136" minRId="10648" maxRId="106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3E2357-DF7E-46FB-990C-B1763BF71243}" dateTime="2022-06-23T14:47:10" maxSheetId="16" userName="Алексей" r:id="rId137" minRId="10659" maxRId="106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6E06E2D-C0C9-43E1-BF88-05A140321F84}" dateTime="2022-07-21T08:12:46" maxSheetId="16" userName="HP" r:id="rId138" minRId="10670" maxRId="1160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31B21E5-BD74-407A-A492-5AFBCE056516}" dateTime="2022-07-22T09:12:00" maxSheetId="16" userName="HP" r:id="rId139" minRId="11617" maxRId="116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4483D11-7228-4CB6-8124-22D78BC6ADA2}" dateTime="2022-07-22T09:54:22" maxSheetId="16" userName="HP" r:id="rId140" minRId="11655" maxRId="1165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32409BD-8085-4160-BF2B-F5A7025DB14F}" dateTime="2022-07-25T08:23:56" maxSheetId="16" userName="HP" r:id="rId141" minRId="11660" maxRId="1176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131C3DE-8980-4770-B4A6-27578F4B84C4}" dateTime="2022-07-25T08:31:18" maxSheetId="16" userName="HP" r:id="rId142" minRId="11779" maxRId="118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2C18A3F-2E42-4223-BFEB-283FF95BB315}" dateTime="2022-07-25T08:46:51" maxSheetId="16" userName="HP" r:id="rId143" minRId="11856" maxRId="120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7830314-60B4-4244-9147-1365B8F4A986}" dateTime="2022-07-25T08:47:59" maxSheetId="16" userName="HP" r:id="rId144" minRId="12050" maxRId="1205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1A22C60-1BD2-49C0-A20A-206FD68833CB}" dateTime="2022-07-25T08:57:16" maxSheetId="16" userName="HP" r:id="rId145" minRId="12053" maxRId="120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30D0066-4F6A-4C22-832C-8A1806A650E0}" dateTime="2022-07-25T09:19:57" maxSheetId="16" userName="HP" r:id="rId146" minRId="120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B395594-307D-47C1-833B-877EB900AC47}" dateTime="2022-07-25T17:34:59" maxSheetId="16" userName="HP" r:id="rId147" minRId="12057" maxRId="1205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D351D1-5451-45DA-83D4-F3E4AA35BB0C}" dateTime="2022-07-25T17:42:52" maxSheetId="16" userName="HP" r:id="rId148" minRId="12059" maxRId="120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80A694B-5E75-4D99-AE55-3339973AD27B}" dateTime="2022-07-25T18:20:36" maxSheetId="16" userName="HP" r:id="rId149" minRId="12061" maxRId="120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EC2304D-BABA-4A62-AED7-59499278A68D}" dateTime="2022-07-26T08:23:42" maxSheetId="16" userName="HP" r:id="rId150" minRId="12088" maxRId="1210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BF56DBA-EEA1-411C-9399-F90CD4DC20CD}" dateTime="2022-07-26T08:41:15" maxSheetId="16" userName="HP" r:id="rId151" minRId="12102" maxRId="121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CAC032C-21E7-4B4C-836B-7F98ACCE45BE}" dateTime="2022-07-26T08:53:39" maxSheetId="16" userName="HP" r:id="rId152" minRId="12104" maxRId="125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68E0D7-D1E2-4DA8-97E2-74173A528080}" dateTime="2022-07-26T09:03:49" maxSheetId="16" userName="HP" r:id="rId153" minRId="12557" maxRId="1255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B9D18AE-30F8-4611-BA16-B8E27D3E237D}" dateTime="2022-07-26T09:24:47" maxSheetId="16" userName="HP" r:id="rId154" minRId="125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331C4C7-05BA-4C64-A516-A4792D226046}" dateTime="2022-07-26T09:25:41" maxSheetId="16" userName="HP" r:id="rId1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CD51112-1968-4356-BB89-EE5C1CC794F9}" dateTime="2022-07-26T10:22:29" maxSheetId="16" userName="HP" r:id="rId156" minRId="12570" maxRId="125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7FE3C71-3097-49C2-AA8D-4924C3317039}" dateTime="2022-07-26T10:23:43" maxSheetId="16" userName="HP" r:id="rId1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AA9D1F-B095-437A-B7B3-B9580F67E2C3}" dateTime="2022-07-26T10:27:59" maxSheetId="16" userName="HP" r:id="rId158" minRId="12591" maxRId="125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A439AD-4AAF-43AB-A691-529056DED7FE}" dateTime="2022-07-26T10:29:44" maxSheetId="16" userName="HP" r:id="rId159" minRId="1259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1509D2F-2560-4858-B478-62335EB2B125}" dateTime="2022-07-26T10:55:56" maxSheetId="16" userName="HP" r:id="rId160" minRId="12597" maxRId="1259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ACD3A45-D093-49BE-8F2C-2C4D4AF92EF8}" dateTime="2022-07-26T16:56:01" maxSheetId="16" userName="HP" r:id="rId161" minRId="1259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E07FAFB-C338-4D80-8994-EA258F84E978}" dateTime="2022-07-27T11:54:25" maxSheetId="16" userName="HP" r:id="rId162" minRId="126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E9B7E5B-0AEF-40E5-AFDA-DD88C9D47E5D}" dateTime="2022-07-27T14:30:20" maxSheetId="16" userName="HP" r:id="rId163" minRId="12610" maxRId="126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115D5E-C4F6-4F4D-B3FB-728F3F981D2D}" dateTime="2022-07-27T14:42:12" maxSheetId="16" userName="HP" r:id="rId164" minRId="1261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4DE3DC6-EF6C-4546-B055-2484934406ED}" dateTime="2022-07-28T08:18:17" maxSheetId="16" userName="HP" r:id="rId165" minRId="12616" maxRId="1261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D3DB58-6DF6-4655-BD6A-646D72BC7E4D}" dateTime="2022-07-28T11:54:30" maxSheetId="16" userName="Алексей" r:id="rId166" minRId="1262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CF208DC-579F-4567-B860-DE6E271EE4A9}" dateTime="2022-07-28T14:05:19" maxSheetId="16" userName="HP" r:id="rId167" minRId="12639" maxRId="126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2AC503C-1111-4083-9963-4B7F3FFAD82E}" dateTime="2022-07-28T15:52:26" maxSheetId="16" userName="HP" r:id="rId16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4D5561-3CA1-4972-B99D-852B7CCD0FD8}" dateTime="2022-07-28T16:08:32" maxSheetId="16" userName="HP" r:id="rId169" minRId="12659" maxRId="1266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52" sId="1">
    <oc r="A2" t="inlineStr">
      <is>
        <t>по потреблению электроэнергии за период с  22.03.2022г. по  22.04.2022г.</t>
      </is>
    </oc>
    <nc r="A2" t="inlineStr">
      <is>
        <t>по потреблению электроэнергии за период с  23.04.2022г. по  23.05.2022г.</t>
      </is>
    </nc>
  </rcc>
  <rcc rId="7653" sId="1">
    <oc r="C8">
      <v>5956</v>
    </oc>
    <nc r="C8">
      <v>6044</v>
    </nc>
  </rcc>
  <rcc rId="7654" sId="1">
    <oc r="C9">
      <v>2395</v>
    </oc>
    <nc r="C9">
      <v>2437</v>
    </nc>
  </rcc>
  <rcc rId="7655" sId="1">
    <oc r="C10">
      <v>11572</v>
    </oc>
    <nc r="C10">
      <v>11805</v>
    </nc>
  </rcc>
  <rcc rId="7656" sId="1">
    <oc r="C11">
      <v>14949</v>
    </oc>
    <nc r="C11">
      <v>15246</v>
    </nc>
  </rcc>
  <rcc rId="7657" sId="1">
    <oc r="C12">
      <v>6089</v>
    </oc>
    <nc r="C12">
      <v>6211</v>
    </nc>
  </rcc>
  <rcc rId="7658" sId="1">
    <oc r="D8">
      <v>6044</v>
    </oc>
    <nc r="D8"/>
  </rcc>
  <rcc rId="7659" sId="1">
    <oc r="D9">
      <v>2437</v>
    </oc>
    <nc r="D9"/>
  </rcc>
  <rcc rId="7660" sId="1">
    <oc r="D10">
      <v>11805</v>
    </oc>
    <nc r="D10"/>
  </rcc>
  <rcc rId="7661" sId="1">
    <oc r="D11">
      <v>15246</v>
    </oc>
    <nc r="D11"/>
  </rcc>
  <rcc rId="7662" sId="1">
    <oc r="D12">
      <v>6211</v>
    </oc>
    <nc r="D12"/>
  </rcc>
  <rcc rId="7663" sId="1">
    <oc r="C14">
      <v>5838</v>
    </oc>
    <nc r="C14">
      <v>5935</v>
    </nc>
  </rcc>
  <rcc rId="7664" sId="1">
    <oc r="C15">
      <v>4229</v>
    </oc>
    <nc r="C15">
      <v>4315</v>
    </nc>
  </rcc>
  <rcc rId="7665" sId="1">
    <oc r="C16">
      <v>3197</v>
    </oc>
    <nc r="C16">
      <v>3281</v>
    </nc>
  </rcc>
  <rcc rId="7666" sId="1">
    <oc r="C17">
      <v>5817</v>
    </oc>
    <nc r="C17">
      <v>5941</v>
    </nc>
  </rcc>
  <rcc rId="7667" sId="1">
    <oc r="C18">
      <v>5531</v>
    </oc>
    <nc r="C18">
      <v>5563</v>
    </nc>
  </rcc>
  <rcc rId="7668" sId="1">
    <oc r="D14">
      <v>5935</v>
    </oc>
    <nc r="D14"/>
  </rcc>
  <rcc rId="7669" sId="1">
    <oc r="D15">
      <v>4315</v>
    </oc>
    <nc r="D15"/>
  </rcc>
  <rcc rId="7670" sId="1">
    <oc r="D16">
      <v>3281</v>
    </oc>
    <nc r="D16"/>
  </rcc>
  <rcc rId="7671" sId="1">
    <oc r="D17">
      <v>5941</v>
    </oc>
    <nc r="D17"/>
  </rcc>
  <rcc rId="7672" sId="1">
    <oc r="D18">
      <v>5563</v>
    </oc>
    <nc r="D18"/>
  </rcc>
  <rcc rId="7673" sId="1">
    <oc r="C20">
      <v>9865</v>
    </oc>
    <nc r="C20">
      <v>10006</v>
    </nc>
  </rcc>
  <rcc rId="7674" sId="1">
    <oc r="C21">
      <v>2766</v>
    </oc>
    <nc r="C21">
      <v>2809</v>
    </nc>
  </rcc>
  <rcc rId="7675" sId="1">
    <oc r="C22">
      <v>8033</v>
    </oc>
    <nc r="C22">
      <v>8215</v>
    </nc>
  </rcc>
  <rcc rId="7676" sId="1">
    <oc r="C23">
      <v>9973</v>
    </oc>
    <nc r="C23">
      <v>10164</v>
    </nc>
  </rcc>
  <rcc rId="7677" sId="1">
    <oc r="C24">
      <v>10769</v>
    </oc>
    <nc r="C24">
      <v>10994</v>
    </nc>
  </rcc>
  <rcc rId="7678" sId="1">
    <oc r="D20">
      <v>10006</v>
    </oc>
    <nc r="D20"/>
  </rcc>
  <rcc rId="7679" sId="1">
    <oc r="D21">
      <v>2809</v>
    </oc>
    <nc r="D21"/>
  </rcc>
  <rcc rId="7680" sId="1">
    <oc r="D22">
      <v>8215</v>
    </oc>
    <nc r="D22"/>
  </rcc>
  <rcc rId="7681" sId="1">
    <oc r="D23">
      <v>10164</v>
    </oc>
    <nc r="D23"/>
  </rcc>
  <rcc rId="7682" sId="1">
    <oc r="D24">
      <v>10994</v>
    </oc>
    <nc r="D24"/>
  </rcc>
  <rcc rId="7683" sId="1">
    <oc r="C29">
      <v>242793</v>
    </oc>
    <nc r="C29">
      <v>246753</v>
    </nc>
  </rcc>
  <rcc rId="7684" sId="1">
    <oc r="C30">
      <v>214636</v>
    </oc>
    <nc r="C30">
      <v>219183</v>
    </nc>
  </rcc>
  <rcc rId="7685" sId="1">
    <oc r="D29">
      <v>246753</v>
    </oc>
    <nc r="D29"/>
  </rcc>
  <rcc rId="7686" sId="1">
    <oc r="D30">
      <v>219183</v>
    </oc>
    <nc r="D30"/>
  </rcc>
  <rcc rId="7687" sId="1">
    <oc r="C40">
      <v>3217</v>
    </oc>
    <nc r="C40">
      <v>3294</v>
    </nc>
  </rcc>
  <rcc rId="7688" sId="1">
    <oc r="C41">
      <v>3010</v>
    </oc>
    <nc r="C41">
      <v>3067</v>
    </nc>
  </rcc>
  <rcc rId="7689" sId="1">
    <oc r="C43">
      <v>14527</v>
    </oc>
    <nc r="C43">
      <v>15071</v>
    </nc>
  </rcc>
  <rcc rId="7690" sId="1">
    <oc r="C44">
      <v>10981</v>
    </oc>
    <nc r="C44">
      <v>11194</v>
    </nc>
  </rcc>
  <rfmt sheetId="1" sqref="C45" start="0" length="0">
    <dxf/>
  </rfmt>
  <rcc rId="7691" sId="1">
    <oc r="C46">
      <v>13058</v>
    </oc>
    <nc r="C46">
      <v>13228</v>
    </nc>
  </rcc>
  <rcc rId="7692" sId="1">
    <oc r="C47">
      <v>2051</v>
    </oc>
    <nc r="C47">
      <v>2089</v>
    </nc>
  </rcc>
  <rcc rId="7693" sId="1">
    <oc r="C48">
      <v>22471</v>
    </oc>
    <nc r="C48">
      <v>22860</v>
    </nc>
  </rcc>
  <rcc rId="7694" sId="1">
    <oc r="C49">
      <v>18770</v>
    </oc>
    <nc r="C49">
      <v>19124</v>
    </nc>
  </rcc>
  <rcc rId="7695" sId="1">
    <oc r="C50">
      <v>8515</v>
    </oc>
    <nc r="C50">
      <v>8695</v>
    </nc>
  </rcc>
  <rcc rId="7696" sId="1">
    <oc r="D40">
      <v>3294</v>
    </oc>
    <nc r="D40"/>
  </rcc>
  <rcc rId="7697" sId="1">
    <oc r="D41">
      <v>3067</v>
    </oc>
    <nc r="D41"/>
  </rcc>
  <rcc rId="7698" sId="1">
    <oc r="D43">
      <v>15071</v>
    </oc>
    <nc r="D43"/>
  </rcc>
  <rcc rId="7699" sId="1">
    <oc r="D44">
      <v>11194</v>
    </oc>
    <nc r="D44"/>
  </rcc>
  <rcc rId="7700" sId="1">
    <oc r="D46">
      <v>13228</v>
    </oc>
    <nc r="D46"/>
  </rcc>
  <rcc rId="7701" sId="1">
    <oc r="D47">
      <v>2089</v>
    </oc>
    <nc r="D47"/>
  </rcc>
  <rcc rId="7702" sId="1">
    <oc r="D48">
      <v>22860</v>
    </oc>
    <nc r="D48"/>
  </rcc>
  <rcc rId="7703" sId="1">
    <oc r="D49">
      <v>19124</v>
    </oc>
    <nc r="D49"/>
  </rcc>
  <rcc rId="7704" sId="1">
    <oc r="D50">
      <v>8695</v>
    </oc>
    <nc r="D50"/>
  </rcc>
  <rcc rId="7705" sId="1">
    <oc r="C56">
      <v>9615</v>
    </oc>
    <nc r="C56">
      <v>9817</v>
    </nc>
  </rcc>
  <rcc rId="7706" sId="1">
    <oc r="C57">
      <v>5828</v>
    </oc>
    <nc r="C57">
      <v>5911</v>
    </nc>
  </rcc>
  <rcc rId="7707" sId="1">
    <oc r="C58">
      <v>1185</v>
    </oc>
    <nc r="C58">
      <v>1204</v>
    </nc>
  </rcc>
  <rcc rId="7708" sId="1">
    <oc r="D56">
      <v>9817</v>
    </oc>
    <nc r="D56"/>
  </rcc>
  <rcc rId="7709" sId="1">
    <oc r="D57">
      <v>5911</v>
    </oc>
    <nc r="D57"/>
  </rcc>
  <rcc rId="7710" sId="1">
    <oc r="D58">
      <v>1204</v>
    </oc>
    <nc r="D58"/>
  </rcc>
  <rcc rId="7711" sId="2">
    <oc r="E2" t="inlineStr">
      <is>
        <t>Апрель</t>
      </is>
    </oc>
    <nc r="E2" t="inlineStr">
      <is>
        <t>Май</t>
      </is>
    </nc>
  </rcc>
  <rrc rId="7712" sId="2" ref="A7:XFD7" action="deleteRow">
    <undo index="1" exp="ref" v="1" dr="F7" r="G119" sId="2"/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7:XFD7" start="0" length="0"/>
    <rcc rId="0" sId="2" s="1" dxf="1">
      <nc r="A7" t="inlineStr">
        <is>
          <t>1/ 01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2" s="1" dxf="1">
      <nc r="B7" t="inlineStr">
        <is>
          <t>Карташова Марина Леонидовна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2" s="1" dxf="1">
      <nc r="C7" t="inlineStr">
        <is>
          <t>17831162-14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7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E7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F7">
        <v>84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G7" t="inlineStr">
        <is>
          <t>Демонтаж</t>
        </is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2" sqref="M7" start="0" length="0">
      <dxf>
        <font>
          <sz val="10"/>
          <color auto="1"/>
          <name val="Times New Roman"/>
          <scheme val="none"/>
        </font>
        <alignment vertical="center" wrapText="1" readingOrder="0"/>
      </dxf>
    </rfmt>
  </rrc>
  <rcc rId="7713" sId="2">
    <oc r="D6">
      <v>0</v>
    </oc>
    <nc r="D6">
      <v>15</v>
    </nc>
  </rcc>
  <rcc rId="7714" sId="2">
    <oc r="D7">
      <v>21045</v>
    </oc>
    <nc r="D7">
      <v>21175</v>
    </nc>
  </rcc>
  <rcc rId="7715" sId="2">
    <oc r="D8">
      <v>18195</v>
    </oc>
    <nc r="D8">
      <v>18320</v>
    </nc>
  </rcc>
  <rcc rId="7716" sId="2">
    <oc r="D9">
      <v>21665</v>
    </oc>
    <nc r="D9">
      <v>21845</v>
    </nc>
  </rcc>
  <rcc rId="7717" sId="2">
    <oc r="D10">
      <v>102905</v>
    </oc>
    <nc r="D10">
      <v>102955</v>
    </nc>
  </rcc>
  <rcc rId="7718" sId="2">
    <oc r="D11">
      <v>24370</v>
    </oc>
    <nc r="D11">
      <v>24540</v>
    </nc>
  </rcc>
  <rcc rId="7719" sId="2">
    <oc r="D12">
      <v>18905</v>
    </oc>
    <nc r="D12">
      <v>19025</v>
    </nc>
  </rcc>
  <rcc rId="7720" sId="2">
    <oc r="D13">
      <v>22005</v>
    </oc>
    <nc r="D13">
      <v>22270</v>
    </nc>
  </rcc>
  <rcc rId="7721" sId="2">
    <oc r="D14">
      <v>18205</v>
    </oc>
    <nc r="D14">
      <v>18420</v>
    </nc>
  </rcc>
  <rcc rId="7722" sId="2">
    <oc r="D15">
      <v>36495</v>
    </oc>
    <nc r="D15">
      <v>36885</v>
    </nc>
  </rcc>
  <rcc rId="7723" sId="2">
    <oc r="D16">
      <v>42425</v>
    </oc>
    <nc r="D16">
      <v>42755</v>
    </nc>
  </rcc>
  <rcc rId="7724" sId="2">
    <oc r="D17">
      <v>27465</v>
    </oc>
    <nc r="D17">
      <v>27845</v>
    </nc>
  </rcc>
  <rcc rId="7725" sId="2">
    <oc r="D18">
      <v>12595</v>
    </oc>
    <nc r="D18">
      <v>12795</v>
    </nc>
  </rcc>
  <rcc rId="7726" sId="2">
    <oc r="D19">
      <v>1685</v>
    </oc>
    <nc r="D19">
      <v>1750</v>
    </nc>
  </rcc>
  <rcc rId="7727" sId="2">
    <oc r="D20">
      <v>960</v>
    </oc>
    <nc r="D20">
      <v>1055</v>
    </nc>
  </rcc>
  <rcc rId="7728" sId="2">
    <oc r="D21">
      <v>21180</v>
    </oc>
    <nc r="D21">
      <v>21695</v>
    </nc>
  </rcc>
  <rcc rId="7729" sId="2">
    <oc r="D22">
      <v>5205</v>
    </oc>
    <nc r="D22">
      <v>5335</v>
    </nc>
  </rcc>
  <rcc rId="7730" sId="2">
    <oc r="D24">
      <v>4975</v>
    </oc>
    <nc r="D24">
      <v>5175</v>
    </nc>
  </rcc>
  <rcc rId="7731" sId="2">
    <oc r="D25">
      <v>11970</v>
    </oc>
    <nc r="D25">
      <v>12115</v>
    </nc>
  </rcc>
  <rcc rId="7732" sId="2">
    <oc r="D26">
      <v>10075</v>
    </oc>
    <nc r="D26">
      <v>10280</v>
    </nc>
  </rcc>
  <rcc rId="7733" sId="2">
    <oc r="D27">
      <v>46990</v>
    </oc>
    <nc r="D27">
      <v>47180</v>
    </nc>
  </rcc>
  <rcc rId="7734" sId="2">
    <oc r="D28">
      <v>9700</v>
    </oc>
    <nc r="D28">
      <v>9815</v>
    </nc>
  </rcc>
  <rcc rId="7735" sId="2">
    <oc r="D29">
      <v>44745</v>
    </oc>
    <nc r="D29">
      <v>46440</v>
    </nc>
  </rcc>
  <rcc rId="7736" sId="2">
    <oc r="D30">
      <v>5340</v>
    </oc>
    <nc r="D30">
      <v>5515</v>
    </nc>
  </rcc>
  <rcc rId="7737" sId="2">
    <oc r="D31">
      <v>1765</v>
    </oc>
    <nc r="D31">
      <v>1850</v>
    </nc>
  </rcc>
  <rcc rId="7738" sId="2">
    <oc r="D32">
      <v>23520</v>
    </oc>
    <nc r="D32">
      <v>23635</v>
    </nc>
  </rcc>
  <rcc rId="7739" sId="2">
    <oc r="D33">
      <v>116755</v>
    </oc>
    <nc r="D33">
      <v>117135</v>
    </nc>
  </rcc>
  <rcc rId="7740" sId="2">
    <oc r="D34">
      <v>41475</v>
    </oc>
    <nc r="D34">
      <v>41850</v>
    </nc>
  </rcc>
  <rcc rId="7741" sId="2">
    <oc r="D35">
      <v>53735</v>
    </oc>
    <nc r="D35">
      <v>53880</v>
    </nc>
  </rcc>
  <rcc rId="7742" sId="2">
    <oc r="D36">
      <v>12020</v>
    </oc>
    <nc r="D36">
      <v>12055</v>
    </nc>
  </rcc>
  <rcc rId="7743" sId="2">
    <oc r="D37">
      <v>31420</v>
    </oc>
    <nc r="D37">
      <v>31800</v>
    </nc>
  </rcc>
  <rcc rId="7744" sId="2">
    <oc r="D38">
      <v>33945</v>
    </oc>
    <nc r="D38">
      <v>34550</v>
    </nc>
  </rcc>
  <rcc rId="7745" sId="2">
    <oc r="D39">
      <v>26570</v>
    </oc>
    <nc r="D39">
      <v>26850</v>
    </nc>
  </rcc>
  <rcc rId="7746" sId="2">
    <oc r="D40">
      <v>25915</v>
    </oc>
    <nc r="D40">
      <v>26165</v>
    </nc>
  </rcc>
  <rcc rId="7747" sId="2">
    <oc r="D41">
      <v>26555</v>
    </oc>
    <nc r="D41">
      <v>26790</v>
    </nc>
  </rcc>
  <rcc rId="7748" sId="2">
    <oc r="D42">
      <v>29400</v>
    </oc>
    <nc r="D42">
      <v>29540</v>
    </nc>
  </rcc>
  <rcc rId="7749" sId="2">
    <oc r="D43">
      <v>3640</v>
    </oc>
    <nc r="D43">
      <v>3810</v>
    </nc>
  </rcc>
  <rcc rId="7750" sId="2">
    <oc r="D44">
      <v>28295</v>
    </oc>
    <nc r="D44">
      <v>28625</v>
    </nc>
  </rcc>
  <rcc rId="7751" sId="2">
    <oc r="D45">
      <v>16085</v>
    </oc>
    <nc r="D45">
      <v>16630</v>
    </nc>
  </rcc>
  <rcc rId="7752" sId="2">
    <oc r="D46">
      <v>36330</v>
    </oc>
    <nc r="D46">
      <v>36695</v>
    </nc>
  </rcc>
  <rcc rId="7753" sId="2">
    <oc r="D47">
      <v>48495</v>
    </oc>
    <nc r="D47">
      <v>48750</v>
    </nc>
  </rcc>
  <rcc rId="7754" sId="2">
    <oc r="D48">
      <v>39955</v>
    </oc>
    <nc r="D48">
      <v>40090</v>
    </nc>
  </rcc>
  <rcc rId="7755" sId="2">
    <oc r="D49">
      <v>85050</v>
    </oc>
    <nc r="D49">
      <v>85355</v>
    </nc>
  </rcc>
  <rcc rId="7756" sId="2">
    <oc r="D50">
      <v>67245</v>
    </oc>
    <nc r="D50">
      <v>67945</v>
    </nc>
  </rcc>
  <rcc rId="7757" sId="2">
    <oc r="D51">
      <v>7325</v>
    </oc>
    <nc r="D51">
      <v>7460</v>
    </nc>
  </rcc>
  <rcc rId="7758" sId="2">
    <oc r="D52">
      <v>9270</v>
    </oc>
    <nc r="D52">
      <v>9390</v>
    </nc>
  </rcc>
  <rcc rId="7759" sId="2">
    <oc r="D53">
      <v>17350</v>
    </oc>
    <nc r="D53">
      <v>17545</v>
    </nc>
  </rcc>
  <rcc rId="7760" sId="2">
    <oc r="D54">
      <v>8675</v>
    </oc>
    <nc r="D54">
      <v>8940</v>
    </nc>
  </rcc>
  <rcc rId="7761" sId="2">
    <oc r="D55">
      <v>43060</v>
    </oc>
    <nc r="D55">
      <v>43200</v>
    </nc>
  </rcc>
  <rcc rId="7762" sId="2">
    <oc r="D56">
      <v>9350</v>
    </oc>
    <nc r="D56">
      <v>9485</v>
    </nc>
  </rcc>
  <rcc rId="7763" sId="2">
    <oc r="D57">
      <v>83095</v>
    </oc>
    <nc r="D57">
      <v>83515</v>
    </nc>
  </rcc>
  <rcc rId="7764" sId="2">
    <oc r="D58">
      <v>20730</v>
    </oc>
    <nc r="D58">
      <v>20915</v>
    </nc>
  </rcc>
  <rcc rId="7765" sId="2">
    <oc r="D59">
      <v>20205</v>
    </oc>
    <nc r="D59">
      <v>20395</v>
    </nc>
  </rcc>
  <rcc rId="7766" sId="2">
    <oc r="D60">
      <v>11475</v>
    </oc>
    <nc r="D60">
      <v>11625</v>
    </nc>
  </rcc>
  <rcc rId="7767" sId="2">
    <oc r="D61">
      <v>67470</v>
    </oc>
    <nc r="D61">
      <v>67670</v>
    </nc>
  </rcc>
  <rcc rId="7768" sId="2">
    <oc r="D62">
      <v>11170</v>
    </oc>
    <nc r="D62">
      <v>11420</v>
    </nc>
  </rcc>
  <rcc rId="7769" sId="2">
    <oc r="D63">
      <v>2050</v>
    </oc>
    <nc r="D63">
      <v>2055</v>
    </nc>
  </rcc>
  <rcc rId="7770" sId="2">
    <oc r="D64">
      <v>19030</v>
    </oc>
    <nc r="D64">
      <v>19140</v>
    </nc>
  </rcc>
  <rcc rId="7771" sId="2">
    <oc r="D65">
      <v>57270</v>
    </oc>
    <nc r="D65">
      <v>57885</v>
    </nc>
  </rcc>
  <rcc rId="7772" sId="2">
    <oc r="D66">
      <v>26880</v>
    </oc>
    <nc r="D66">
      <v>27255</v>
    </nc>
  </rcc>
  <rcc rId="7773" sId="2">
    <oc r="D67">
      <v>6390</v>
    </oc>
    <nc r="D67">
      <v>6485</v>
    </nc>
  </rcc>
  <rcc rId="7774" sId="2">
    <oc r="D68">
      <v>23700</v>
    </oc>
    <nc r="D68">
      <v>23915</v>
    </nc>
  </rcc>
  <rcc rId="7775" sId="2">
    <oc r="D69">
      <v>50905</v>
    </oc>
    <nc r="D69">
      <v>51175</v>
    </nc>
  </rcc>
  <rcc rId="7776" sId="2">
    <oc r="D70">
      <v>81080</v>
    </oc>
    <nc r="D70">
      <v>81570</v>
    </nc>
  </rcc>
  <rcc rId="7777" sId="2">
    <oc r="D71">
      <v>33020</v>
    </oc>
    <nc r="D71">
      <v>33195</v>
    </nc>
  </rcc>
  <rcc rId="7778" sId="2">
    <oc r="D72">
      <v>2955</v>
    </oc>
    <nc r="D72">
      <v>2965</v>
    </nc>
  </rcc>
  <rcc rId="7779" sId="2">
    <oc r="D73">
      <v>48155</v>
    </oc>
    <nc r="D73">
      <v>48800</v>
    </nc>
  </rcc>
  <rcc rId="7780" sId="2">
    <oc r="D74">
      <v>8425</v>
    </oc>
    <nc r="D74">
      <v>8475</v>
    </nc>
  </rcc>
  <rcc rId="7781" sId="2">
    <oc r="D76">
      <v>23585</v>
    </oc>
    <nc r="D76">
      <v>23755</v>
    </nc>
  </rcc>
  <rcc rId="7782" sId="2">
    <oc r="D77">
      <v>12955</v>
    </oc>
    <nc r="D77">
      <v>13300</v>
    </nc>
  </rcc>
  <rcc rId="7783" sId="2">
    <oc r="D78">
      <v>32215</v>
    </oc>
    <nc r="D78">
      <v>32555</v>
    </nc>
  </rcc>
  <rcc rId="7784" sId="2">
    <oc r="D79">
      <v>5845</v>
    </oc>
    <nc r="D79">
      <v>6000</v>
    </nc>
  </rcc>
  <rcc rId="7785" sId="2">
    <oc r="D80">
      <v>26330</v>
    </oc>
    <nc r="D80">
      <v>26500</v>
    </nc>
  </rcc>
  <rcc rId="7786" sId="2">
    <oc r="D81">
      <v>7750</v>
    </oc>
    <nc r="D81">
      <v>7965</v>
    </nc>
  </rcc>
  <rcc rId="7787" sId="2">
    <oc r="D82">
      <v>60960</v>
    </oc>
    <nc r="D82">
      <v>61170</v>
    </nc>
  </rcc>
  <rcc rId="7788" sId="2">
    <oc r="D83">
      <v>6415</v>
    </oc>
    <nc r="D83">
      <v>6530</v>
    </nc>
  </rcc>
  <rcc rId="7789" sId="2">
    <oc r="D84">
      <v>9440</v>
    </oc>
    <nc r="D84">
      <v>9620</v>
    </nc>
  </rcc>
  <rcc rId="7790" sId="2">
    <oc r="D85">
      <v>7645</v>
    </oc>
    <nc r="D85">
      <v>7815</v>
    </nc>
  </rcc>
  <rcc rId="7791" sId="2">
    <oc r="D86">
      <v>30845</v>
    </oc>
    <nc r="D86">
      <v>31570</v>
    </nc>
  </rcc>
  <rcc rId="7792" sId="2">
    <oc r="D87">
      <v>33510</v>
    </oc>
    <nc r="D87">
      <v>33700</v>
    </nc>
  </rcc>
  <rcc rId="7793" sId="2">
    <oc r="D88">
      <v>17385</v>
    </oc>
    <nc r="D88">
      <v>17530</v>
    </nc>
  </rcc>
  <rcc rId="7794" sId="2">
    <oc r="D89">
      <v>65090</v>
    </oc>
    <nc r="D89">
      <v>65305</v>
    </nc>
  </rcc>
  <rcc rId="7795" sId="2">
    <oc r="D90">
      <v>57180</v>
    </oc>
    <nc r="D90">
      <v>57330</v>
    </nc>
  </rcc>
  <rcc rId="7796" sId="2">
    <oc r="D91">
      <v>10110</v>
    </oc>
    <nc r="D91">
      <v>10345</v>
    </nc>
  </rcc>
  <rcc rId="7797" sId="2">
    <oc r="D94">
      <v>32225</v>
    </oc>
    <nc r="D94">
      <v>32545</v>
    </nc>
  </rcc>
  <rcc rId="7798" sId="2">
    <oc r="D95">
      <v>11145</v>
    </oc>
    <nc r="D95">
      <v>11435</v>
    </nc>
  </rcc>
  <rcc rId="7799" sId="2">
    <oc r="D96">
      <v>39945</v>
    </oc>
    <nc r="D96">
      <v>40125</v>
    </nc>
  </rcc>
  <rcc rId="7800" sId="2">
    <oc r="D97">
      <v>22625</v>
    </oc>
    <nc r="D97">
      <v>22745</v>
    </nc>
  </rcc>
  <rcc rId="7801" sId="2">
    <oc r="D98">
      <v>6355</v>
    </oc>
    <nc r="D98">
      <v>6665</v>
    </nc>
  </rcc>
  <rcc rId="7802" sId="2">
    <oc r="D99">
      <v>11155</v>
    </oc>
    <nc r="D99">
      <v>11240</v>
    </nc>
  </rcc>
  <rcc rId="7803" sId="2">
    <oc r="D100">
      <v>2520</v>
    </oc>
    <nc r="D100">
      <v>2675</v>
    </nc>
  </rcc>
  <rcc rId="7804" sId="2">
    <oc r="D101">
      <v>10865</v>
    </oc>
    <nc r="D101">
      <v>11060</v>
    </nc>
  </rcc>
  <rcc rId="7805" sId="2">
    <oc r="D102">
      <v>48505</v>
    </oc>
    <nc r="D102">
      <v>48740</v>
    </nc>
  </rcc>
  <rcc rId="7806" sId="2">
    <oc r="D103">
      <v>5665</v>
    </oc>
    <nc r="D103">
      <v>5725</v>
    </nc>
  </rcc>
  <rcc rId="7807" sId="2">
    <oc r="D104">
      <v>19720</v>
    </oc>
    <nc r="D104">
      <v>19895</v>
    </nc>
  </rcc>
  <rcc rId="7808" sId="2">
    <oc r="D105">
      <v>19730</v>
    </oc>
    <nc r="D105">
      <v>19805</v>
    </nc>
  </rcc>
  <rcc rId="7809" sId="2">
    <oc r="D106">
      <v>82515</v>
    </oc>
    <nc r="D106">
      <v>83120</v>
    </nc>
  </rcc>
  <rcc rId="7810" sId="2">
    <oc r="D108">
      <v>26325</v>
    </oc>
    <nc r="D108">
      <v>26610</v>
    </nc>
  </rcc>
  <rcc rId="7811" sId="2">
    <oc r="D109">
      <v>14890</v>
    </oc>
    <nc r="D109">
      <v>15390</v>
    </nc>
  </rcc>
  <rcc rId="7812" sId="2">
    <oc r="D110">
      <v>6270</v>
    </oc>
    <nc r="D110">
      <v>6600</v>
    </nc>
  </rcc>
  <rcc rId="7813" sId="2">
    <oc r="D111">
      <v>22070</v>
    </oc>
    <nc r="D111">
      <v>22205</v>
    </nc>
  </rcc>
  <rcc rId="7814" sId="2">
    <oc r="D112">
      <v>15755</v>
    </oc>
    <nc r="D112">
      <v>15895</v>
    </nc>
  </rcc>
  <rcc rId="7815" sId="2">
    <oc r="D113">
      <v>53010</v>
    </oc>
    <nc r="D113">
      <v>53265</v>
    </nc>
  </rcc>
  <rcc rId="7816" sId="2">
    <oc r="D114">
      <v>13585</v>
    </oc>
    <nc r="D114">
      <v>13720</v>
    </nc>
  </rcc>
  <rcc rId="7817" sId="2">
    <oc r="D115">
      <v>45810</v>
    </oc>
    <nc r="D115">
      <v>46280</v>
    </nc>
  </rcc>
  <rcc rId="7818" sId="2">
    <oc r="D116">
      <v>18540</v>
    </oc>
    <nc r="D116">
      <v>18690</v>
    </nc>
  </rcc>
  <rcc rId="7819" sId="2">
    <oc r="D117">
      <v>6685</v>
    </oc>
    <nc r="D117">
      <v>6825</v>
    </nc>
  </rcc>
  <rcc rId="7820" sId="2">
    <oc r="E6">
      <v>15</v>
    </oc>
    <nc r="E6"/>
  </rcc>
  <rcc rId="7821" sId="2">
    <oc r="E7">
      <v>21175</v>
    </oc>
    <nc r="E7"/>
  </rcc>
  <rcc rId="7822" sId="2">
    <oc r="E8">
      <v>18320</v>
    </oc>
    <nc r="E8"/>
  </rcc>
  <rcc rId="7823" sId="2">
    <oc r="E9">
      <v>21845</v>
    </oc>
    <nc r="E9"/>
  </rcc>
  <rcc rId="7824" sId="2">
    <oc r="E10">
      <v>102955</v>
    </oc>
    <nc r="E10"/>
  </rcc>
  <rcc rId="7825" sId="2">
    <oc r="E11">
      <v>24540</v>
    </oc>
    <nc r="E11"/>
  </rcc>
  <rcc rId="7826" sId="2">
    <oc r="E12">
      <v>19025</v>
    </oc>
    <nc r="E12"/>
  </rcc>
  <rcc rId="7827" sId="2">
    <oc r="E13">
      <v>22270</v>
    </oc>
    <nc r="E13"/>
  </rcc>
  <rcc rId="7828" sId="2">
    <oc r="E14">
      <v>18420</v>
    </oc>
    <nc r="E14"/>
  </rcc>
  <rcc rId="7829" sId="2">
    <oc r="E15">
      <v>36885</v>
    </oc>
    <nc r="E15"/>
  </rcc>
  <rcc rId="7830" sId="2">
    <oc r="E16">
      <v>42755</v>
    </oc>
    <nc r="E16"/>
  </rcc>
  <rcc rId="7831" sId="2">
    <oc r="E17">
      <v>27845</v>
    </oc>
    <nc r="E17"/>
  </rcc>
  <rcc rId="7832" sId="2">
    <oc r="E18">
      <v>12795</v>
    </oc>
    <nc r="E18"/>
  </rcc>
  <rcc rId="7833" sId="2">
    <oc r="E19">
      <v>1750</v>
    </oc>
    <nc r="E19"/>
  </rcc>
  <rcc rId="7834" sId="2">
    <oc r="E20">
      <v>1055</v>
    </oc>
    <nc r="E20"/>
  </rcc>
  <rcc rId="7835" sId="2">
    <oc r="E21">
      <v>21695</v>
    </oc>
    <nc r="E21"/>
  </rcc>
  <rcc rId="7836" sId="2">
    <oc r="E22">
      <v>5335</v>
    </oc>
    <nc r="E22"/>
  </rcc>
  <rcc rId="7837" sId="2">
    <oc r="E24">
      <v>5175</v>
    </oc>
    <nc r="E24"/>
  </rcc>
  <rcc rId="7838" sId="2">
    <oc r="E25">
      <v>12115</v>
    </oc>
    <nc r="E25"/>
  </rcc>
  <rcc rId="7839" sId="2">
    <oc r="E26">
      <v>10280</v>
    </oc>
    <nc r="E26"/>
  </rcc>
  <rcc rId="7840" sId="2">
    <oc r="E27">
      <v>47180</v>
    </oc>
    <nc r="E27"/>
  </rcc>
  <rcc rId="7841" sId="2">
    <oc r="E28">
      <v>9815</v>
    </oc>
    <nc r="E28"/>
  </rcc>
  <rcc rId="7842" sId="2">
    <oc r="E29">
      <v>46440</v>
    </oc>
    <nc r="E29"/>
  </rcc>
  <rcc rId="7843" sId="2">
    <oc r="E30">
      <v>5515</v>
    </oc>
    <nc r="E30"/>
  </rcc>
  <rcc rId="7844" sId="2">
    <oc r="E31">
      <v>1850</v>
    </oc>
    <nc r="E31"/>
  </rcc>
  <rcc rId="7845" sId="2">
    <oc r="E32">
      <v>23635</v>
    </oc>
    <nc r="E32"/>
  </rcc>
  <rcc rId="7846" sId="2">
    <oc r="E33">
      <v>117135</v>
    </oc>
    <nc r="E33"/>
  </rcc>
  <rcc rId="7847" sId="2">
    <oc r="E34">
      <v>41850</v>
    </oc>
    <nc r="E34"/>
  </rcc>
  <rcc rId="7848" sId="2">
    <oc r="E35">
      <v>53880</v>
    </oc>
    <nc r="E35"/>
  </rcc>
  <rcc rId="7849" sId="2">
    <oc r="E36">
      <v>12055</v>
    </oc>
    <nc r="E36"/>
  </rcc>
  <rcc rId="7850" sId="2">
    <oc r="E37">
      <v>31800</v>
    </oc>
    <nc r="E37"/>
  </rcc>
  <rcc rId="7851" sId="2">
    <oc r="E38">
      <v>34550</v>
    </oc>
    <nc r="E38"/>
  </rcc>
  <rcc rId="7852" sId="2">
    <oc r="E39">
      <v>26850</v>
    </oc>
    <nc r="E39"/>
  </rcc>
  <rcc rId="7853" sId="2">
    <oc r="E40">
      <v>26165</v>
    </oc>
    <nc r="E40"/>
  </rcc>
  <rcc rId="7854" sId="2">
    <oc r="E41">
      <v>26790</v>
    </oc>
    <nc r="E41"/>
  </rcc>
  <rcc rId="7855" sId="2">
    <oc r="E42">
      <v>29540</v>
    </oc>
    <nc r="E42"/>
  </rcc>
  <rcc rId="7856" sId="2">
    <oc r="E43">
      <v>3810</v>
    </oc>
    <nc r="E43"/>
  </rcc>
  <rcc rId="7857" sId="2">
    <oc r="E44">
      <v>28625</v>
    </oc>
    <nc r="E44"/>
  </rcc>
  <rcc rId="7858" sId="2">
    <oc r="E45">
      <v>16630</v>
    </oc>
    <nc r="E45"/>
  </rcc>
  <rcc rId="7859" sId="2">
    <oc r="E46">
      <v>36695</v>
    </oc>
    <nc r="E46"/>
  </rcc>
  <rcc rId="7860" sId="2">
    <oc r="E47">
      <v>48750</v>
    </oc>
    <nc r="E47"/>
  </rcc>
  <rcc rId="7861" sId="2">
    <oc r="E48">
      <v>40090</v>
    </oc>
    <nc r="E48"/>
  </rcc>
  <rcc rId="7862" sId="2">
    <oc r="E49">
      <v>85355</v>
    </oc>
    <nc r="E49"/>
  </rcc>
  <rcc rId="7863" sId="2">
    <oc r="E50">
      <v>67945</v>
    </oc>
    <nc r="E50"/>
  </rcc>
  <rcc rId="7864" sId="2">
    <oc r="E51">
      <v>7460</v>
    </oc>
    <nc r="E51"/>
  </rcc>
  <rcc rId="7865" sId="2">
    <oc r="E52">
      <v>9390</v>
    </oc>
    <nc r="E52"/>
  </rcc>
  <rcc rId="7866" sId="2">
    <oc r="E53">
      <v>17545</v>
    </oc>
    <nc r="E53"/>
  </rcc>
  <rcc rId="7867" sId="2">
    <oc r="E54">
      <v>8940</v>
    </oc>
    <nc r="E54"/>
  </rcc>
  <rcc rId="7868" sId="2">
    <oc r="E55">
      <v>43200</v>
    </oc>
    <nc r="E55"/>
  </rcc>
  <rcc rId="7869" sId="2">
    <oc r="E56">
      <v>9485</v>
    </oc>
    <nc r="E56"/>
  </rcc>
  <rcc rId="7870" sId="2">
    <oc r="E57">
      <v>83515</v>
    </oc>
    <nc r="E57"/>
  </rcc>
  <rcc rId="7871" sId="2">
    <oc r="E58">
      <v>20915</v>
    </oc>
    <nc r="E58"/>
  </rcc>
  <rcc rId="7872" sId="2">
    <oc r="E59">
      <v>20395</v>
    </oc>
    <nc r="E59"/>
  </rcc>
  <rcc rId="7873" sId="2">
    <oc r="E60">
      <v>11625</v>
    </oc>
    <nc r="E60"/>
  </rcc>
  <rcc rId="7874" sId="2">
    <oc r="E61">
      <v>67670</v>
    </oc>
    <nc r="E61"/>
  </rcc>
  <rcc rId="7875" sId="2">
    <oc r="E62">
      <v>11420</v>
    </oc>
    <nc r="E62"/>
  </rcc>
  <rcc rId="7876" sId="2">
    <oc r="E63">
      <v>2055</v>
    </oc>
    <nc r="E63"/>
  </rcc>
  <rcc rId="7877" sId="2">
    <oc r="E64">
      <v>19140</v>
    </oc>
    <nc r="E64"/>
  </rcc>
  <rcc rId="7878" sId="2">
    <oc r="E65">
      <v>57885</v>
    </oc>
    <nc r="E65"/>
  </rcc>
  <rcc rId="7879" sId="2">
    <oc r="E66">
      <v>27255</v>
    </oc>
    <nc r="E66"/>
  </rcc>
  <rcc rId="7880" sId="2">
    <oc r="E67">
      <v>6485</v>
    </oc>
    <nc r="E67"/>
  </rcc>
  <rcc rId="7881" sId="2">
    <oc r="E68">
      <v>23915</v>
    </oc>
    <nc r="E68"/>
  </rcc>
  <rcc rId="7882" sId="2">
    <oc r="E69">
      <v>51175</v>
    </oc>
    <nc r="E69"/>
  </rcc>
  <rcc rId="7883" sId="2">
    <oc r="E70">
      <v>81570</v>
    </oc>
    <nc r="E70"/>
  </rcc>
  <rcc rId="7884" sId="2">
    <oc r="E71">
      <v>33195</v>
    </oc>
    <nc r="E71"/>
  </rcc>
  <rcc rId="7885" sId="2">
    <oc r="E72">
      <v>2965</v>
    </oc>
    <nc r="E72"/>
  </rcc>
  <rcc rId="7886" sId="2">
    <oc r="E73">
      <v>48800</v>
    </oc>
    <nc r="E73"/>
  </rcc>
  <rcc rId="7887" sId="2">
    <oc r="E74">
      <v>8475</v>
    </oc>
    <nc r="E74"/>
  </rcc>
  <rcc rId="7888" sId="2">
    <oc r="E75">
      <v>270</v>
    </oc>
    <nc r="E75"/>
  </rcc>
  <rcc rId="7889" sId="2">
    <oc r="E76">
      <v>23755</v>
    </oc>
    <nc r="E76"/>
  </rcc>
  <rcc rId="7890" sId="2">
    <oc r="E77">
      <v>13300</v>
    </oc>
    <nc r="E77"/>
  </rcc>
  <rcc rId="7891" sId="2">
    <oc r="E78">
      <v>32555</v>
    </oc>
    <nc r="E78"/>
  </rcc>
  <rcc rId="7892" sId="2">
    <oc r="E79">
      <v>6000</v>
    </oc>
    <nc r="E79"/>
  </rcc>
  <rcc rId="7893" sId="2">
    <oc r="E80">
      <v>26500</v>
    </oc>
    <nc r="E80"/>
  </rcc>
  <rcc rId="7894" sId="2">
    <oc r="E81">
      <v>7965</v>
    </oc>
    <nc r="E81"/>
  </rcc>
  <rcc rId="7895" sId="2">
    <oc r="E82">
      <v>61170</v>
    </oc>
    <nc r="E82"/>
  </rcc>
  <rcc rId="7896" sId="2">
    <oc r="E83">
      <v>6530</v>
    </oc>
    <nc r="E83"/>
  </rcc>
  <rcc rId="7897" sId="2">
    <oc r="E84">
      <v>9620</v>
    </oc>
    <nc r="E84"/>
  </rcc>
  <rcc rId="7898" sId="2">
    <oc r="E85">
      <v>7815</v>
    </oc>
    <nc r="E85"/>
  </rcc>
  <rcc rId="7899" sId="2">
    <oc r="E86">
      <v>31570</v>
    </oc>
    <nc r="E86"/>
  </rcc>
  <rcc rId="7900" sId="2">
    <oc r="E87">
      <v>33700</v>
    </oc>
    <nc r="E87"/>
  </rcc>
  <rcc rId="7901" sId="2">
    <oc r="E88">
      <v>17530</v>
    </oc>
    <nc r="E88"/>
  </rcc>
  <rcc rId="7902" sId="2">
    <oc r="E89">
      <v>65305</v>
    </oc>
    <nc r="E89"/>
  </rcc>
  <rcc rId="7903" sId="2">
    <oc r="E90">
      <v>57330</v>
    </oc>
    <nc r="E90"/>
  </rcc>
  <rcc rId="7904" sId="2">
    <oc r="E91">
      <v>10345</v>
    </oc>
    <nc r="E91"/>
  </rcc>
  <rcc rId="7905" sId="2">
    <oc r="E92">
      <v>11070</v>
    </oc>
    <nc r="E92"/>
  </rcc>
  <rcc rId="7906" sId="2">
    <oc r="E93">
      <v>610</v>
    </oc>
    <nc r="E93"/>
  </rcc>
  <rcc rId="7907" sId="2">
    <oc r="E94">
      <v>32545</v>
    </oc>
    <nc r="E94"/>
  </rcc>
  <rcc rId="7908" sId="2">
    <oc r="E95">
      <v>11435</v>
    </oc>
    <nc r="E95"/>
  </rcc>
  <rcc rId="7909" sId="2">
    <oc r="E96">
      <v>40125</v>
    </oc>
    <nc r="E96"/>
  </rcc>
  <rcc rId="7910" sId="2">
    <oc r="E97">
      <v>22745</v>
    </oc>
    <nc r="E97"/>
  </rcc>
  <rcc rId="7911" sId="2">
    <oc r="E98">
      <v>6665</v>
    </oc>
    <nc r="E98"/>
  </rcc>
  <rcc rId="7912" sId="2">
    <oc r="E99">
      <v>11240</v>
    </oc>
    <nc r="E99"/>
  </rcc>
  <rcc rId="7913" sId="2">
    <oc r="E100">
      <v>2675</v>
    </oc>
    <nc r="E100"/>
  </rcc>
  <rcc rId="7914" sId="2">
    <oc r="E101">
      <v>11060</v>
    </oc>
    <nc r="E101"/>
  </rcc>
  <rcc rId="7915" sId="2">
    <oc r="E102">
      <v>48740</v>
    </oc>
    <nc r="E102"/>
  </rcc>
  <rcc rId="7916" sId="2">
    <oc r="E103">
      <v>5725</v>
    </oc>
    <nc r="E103"/>
  </rcc>
  <rcc rId="7917" sId="2">
    <oc r="E104">
      <v>19895</v>
    </oc>
    <nc r="E104"/>
  </rcc>
  <rcc rId="7918" sId="2">
    <oc r="E105">
      <v>19805</v>
    </oc>
    <nc r="E105"/>
  </rcc>
  <rcc rId="7919" sId="2">
    <oc r="E106">
      <v>83120</v>
    </oc>
    <nc r="E106"/>
  </rcc>
  <rcc rId="7920" sId="2">
    <oc r="E108">
      <v>26610</v>
    </oc>
    <nc r="E108"/>
  </rcc>
  <rcc rId="7921" sId="2">
    <oc r="E109">
      <v>15390</v>
    </oc>
    <nc r="E109"/>
  </rcc>
  <rcc rId="7922" sId="2">
    <oc r="E110">
      <v>6600</v>
    </oc>
    <nc r="E110"/>
  </rcc>
  <rcc rId="7923" sId="2">
    <oc r="E111">
      <v>22205</v>
    </oc>
    <nc r="E111"/>
  </rcc>
  <rcc rId="7924" sId="2">
    <oc r="E112">
      <v>15895</v>
    </oc>
    <nc r="E112"/>
  </rcc>
  <rcc rId="7925" sId="2">
    <oc r="E113">
      <v>53265</v>
    </oc>
    <nc r="E113"/>
  </rcc>
  <rcc rId="7926" sId="2">
    <oc r="E114">
      <v>13720</v>
    </oc>
    <nc r="E114"/>
  </rcc>
  <rcc rId="7927" sId="2">
    <oc r="E115">
      <v>46280</v>
    </oc>
    <nc r="E115"/>
  </rcc>
  <rcc rId="7928" sId="2">
    <oc r="E116">
      <v>18690</v>
    </oc>
    <nc r="E116"/>
  </rcc>
  <rcc rId="7929" sId="2">
    <oc r="E117">
      <v>6825</v>
    </oc>
    <nc r="E117"/>
  </rcc>
  <rrc rId="7930" sId="3" ref="A16:XFD16" action="deleteRow">
    <undo index="0" exp="ref" v="1" dr="F16" r="G33" sId="3"/>
    <undo index="0" exp="area" ref3D="1" dr="$H$1:$H$1048576" dn="Z_59BB3A05_2517_4212_B4B0_766CE27362F6_.wvu.Cols" sId="3"/>
    <undo index="0" exp="area" ref3D="1" dr="$H$1:$H$1048576" dn="Z_11E80AD0_6AA7_470D_8311_11AF96F196E5_.wvu.Cols" sId="3"/>
    <rfmt sheetId="3" xfDxf="1" sqref="A16:XFD16" start="0" length="0"/>
    <rcc rId="0" sId="3" dxf="1">
      <nc r="A16" t="inlineStr">
        <is>
          <t>3/ 121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3" s="1" dxf="1">
      <nc r="B16" t="inlineStr">
        <is>
          <t>Маметова Джамиля Равильевна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3" s="1" dxf="1">
      <nc r="C16" t="inlineStr">
        <is>
          <t>00376905-05</t>
        </is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3" sqref="D16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3" sqref="E16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3" dxf="1" numFmtId="4">
      <nc r="F16">
        <v>245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3" dxf="1">
      <nc r="G16" t="inlineStr">
        <is>
          <t>Демонтаж</t>
        </is>
      </nc>
      <ndxf>
        <fill>
          <patternFill patternType="solid">
            <bgColor rgb="FFFF0000"/>
          </patternFill>
        </fill>
        <alignment horizontal="left" vertical="top" readingOrder="0"/>
      </ndxf>
    </rcc>
  </rrc>
  <rcc rId="7931" sId="3">
    <oc r="D7">
      <v>11150</v>
    </oc>
    <nc r="D7">
      <v>11305</v>
    </nc>
  </rcc>
  <rcc rId="7932" sId="3">
    <oc r="D9">
      <v>13055</v>
    </oc>
    <nc r="D9">
      <v>13215</v>
    </nc>
  </rcc>
  <rcc rId="7933" sId="3">
    <oc r="D10">
      <v>11495</v>
    </oc>
    <nc r="D10">
      <v>11605</v>
    </nc>
  </rcc>
  <rcc rId="7934" sId="3">
    <oc r="D12">
      <v>26725</v>
    </oc>
    <nc r="D12">
      <v>26825</v>
    </nc>
  </rcc>
  <rcc rId="7935" sId="3">
    <oc r="D13">
      <v>7185</v>
    </oc>
    <nc r="D13">
      <v>7445</v>
    </nc>
  </rcc>
  <rcc rId="7936" sId="3">
    <oc r="D14">
      <v>14745</v>
    </oc>
    <nc r="D14">
      <v>14955</v>
    </nc>
  </rcc>
  <rcc rId="7937" sId="3">
    <oc r="D15">
      <v>0</v>
    </oc>
    <nc r="D15">
      <v>25</v>
    </nc>
  </rcc>
  <rcc rId="7938" sId="3">
    <oc r="D16">
      <v>75060</v>
    </oc>
    <nc r="D16">
      <v>75230</v>
    </nc>
  </rcc>
  <rcc rId="7939" sId="3">
    <oc r="D17">
      <v>32455</v>
    </oc>
    <nc r="D17">
      <v>33055</v>
    </nc>
  </rcc>
  <rcc rId="7940" sId="3">
    <oc r="D18">
      <v>13020</v>
    </oc>
    <nc r="D18">
      <v>13210</v>
    </nc>
  </rcc>
  <rcc rId="7941" sId="3">
    <oc r="D19">
      <v>141360</v>
    </oc>
    <nc r="D19">
      <v>142380</v>
    </nc>
  </rcc>
  <rcc rId="7942" sId="3">
    <oc r="D20">
      <v>5765</v>
    </oc>
    <nc r="D20">
      <v>5785</v>
    </nc>
  </rcc>
  <rcc rId="7943" sId="3">
    <oc r="D21">
      <v>9835</v>
    </oc>
    <nc r="D21">
      <v>9975</v>
    </nc>
  </rcc>
  <rcc rId="7944" sId="3">
    <oc r="D22">
      <v>11395</v>
    </oc>
    <nc r="D22">
      <v>11520</v>
    </nc>
  </rcc>
  <rcc rId="7945" sId="3">
    <oc r="D23">
      <v>36505</v>
    </oc>
    <nc r="D23">
      <v>36665</v>
    </nc>
  </rcc>
  <rcc rId="7946" sId="3">
    <oc r="D24">
      <v>48835</v>
    </oc>
    <nc r="D24">
      <v>49190</v>
    </nc>
  </rcc>
  <rcc rId="7947" sId="3">
    <oc r="D25">
      <v>10915</v>
    </oc>
    <nc r="D25">
      <v>10980</v>
    </nc>
  </rcc>
  <rcc rId="7948" sId="3">
    <oc r="D27">
      <v>10270</v>
    </oc>
    <nc r="D27">
      <v>11605</v>
    </nc>
  </rcc>
  <rcc rId="7949" sId="3">
    <oc r="D28">
      <v>27030</v>
    </oc>
    <nc r="D28">
      <v>27385</v>
    </nc>
  </rcc>
  <rcc rId="7950" sId="3">
    <oc r="D29">
      <v>28340</v>
    </oc>
    <nc r="D29">
      <v>28565</v>
    </nc>
  </rcc>
  <rcc rId="7951" sId="3">
    <oc r="D30">
      <v>24740</v>
    </oc>
    <nc r="D30">
      <v>25100</v>
    </nc>
  </rcc>
  <rcc rId="7952" sId="3">
    <oc r="D31">
      <v>55785</v>
    </oc>
    <nc r="D31">
      <v>56360</v>
    </nc>
  </rcc>
  <rcc rId="7953" sId="3">
    <oc r="E7">
      <v>11305</v>
    </oc>
    <nc r="E7"/>
  </rcc>
  <rcc rId="7954" sId="3">
    <oc r="E9">
      <v>13215</v>
    </oc>
    <nc r="E9"/>
  </rcc>
  <rcc rId="7955" sId="3">
    <oc r="E10">
      <v>11605</v>
    </oc>
    <nc r="E10"/>
  </rcc>
  <rcc rId="7956" sId="3">
    <oc r="E11">
      <v>790</v>
    </oc>
    <nc r="E11"/>
  </rcc>
  <rcc rId="7957" sId="3">
    <oc r="E12">
      <v>26825</v>
    </oc>
    <nc r="E12"/>
  </rcc>
  <rcc rId="7958" sId="3">
    <oc r="E13">
      <v>7445</v>
    </oc>
    <nc r="E13"/>
  </rcc>
  <rcc rId="7959" sId="3">
    <oc r="E14">
      <v>14955</v>
    </oc>
    <nc r="E14"/>
  </rcc>
  <rcc rId="7960" sId="3">
    <oc r="E15">
      <v>25</v>
    </oc>
    <nc r="E15"/>
  </rcc>
  <rcc rId="7961" sId="3">
    <oc r="E16">
      <v>75230</v>
    </oc>
    <nc r="E16"/>
  </rcc>
  <rcc rId="7962" sId="3">
    <oc r="E17">
      <v>33055</v>
    </oc>
    <nc r="E17"/>
  </rcc>
  <rcc rId="7963" sId="3">
    <oc r="E18">
      <v>13210</v>
    </oc>
    <nc r="E18"/>
  </rcc>
  <rcc rId="7964" sId="3">
    <oc r="E19">
      <v>142380</v>
    </oc>
    <nc r="E19"/>
  </rcc>
  <rcc rId="7965" sId="3">
    <oc r="E20">
      <v>5785</v>
    </oc>
    <nc r="E20"/>
  </rcc>
  <rcc rId="7966" sId="3">
    <oc r="E21">
      <v>9975</v>
    </oc>
    <nc r="E21"/>
  </rcc>
  <rcc rId="7967" sId="3">
    <oc r="E22">
      <v>11520</v>
    </oc>
    <nc r="E22"/>
  </rcc>
  <rcc rId="7968" sId="3">
    <oc r="E23">
      <v>36665</v>
    </oc>
    <nc r="E23"/>
  </rcc>
  <rcc rId="7969" sId="3">
    <oc r="E24">
      <v>49190</v>
    </oc>
    <nc r="E24"/>
  </rcc>
  <rcc rId="7970" sId="3">
    <oc r="E25">
      <v>10980</v>
    </oc>
    <nc r="E25"/>
  </rcc>
  <rcc rId="7971" sId="3">
    <oc r="E26">
      <v>15</v>
    </oc>
    <nc r="E26"/>
  </rcc>
  <rcc rId="7972" sId="3">
    <oc r="E27">
      <v>11605</v>
    </oc>
    <nc r="E27"/>
  </rcc>
  <rcc rId="7973" sId="3">
    <oc r="E28">
      <v>27385</v>
    </oc>
    <nc r="E28"/>
  </rcc>
  <rcc rId="7974" sId="3">
    <oc r="E29">
      <v>28565</v>
    </oc>
    <nc r="E29"/>
  </rcc>
  <rcc rId="7975" sId="3">
    <oc r="E30">
      <v>25100</v>
    </oc>
    <nc r="E30"/>
  </rcc>
  <rcc rId="7976" sId="3">
    <oc r="E31">
      <v>56360</v>
    </oc>
    <nc r="E31"/>
  </rcc>
  <rcc rId="7977" sId="3">
    <oc r="E2" t="inlineStr">
      <is>
        <t>Апрель</t>
      </is>
    </oc>
    <nc r="E2" t="inlineStr">
      <is>
        <t>Май</t>
      </is>
    </nc>
  </rcc>
  <rcc rId="7978" sId="4">
    <oc r="E2" t="inlineStr">
      <is>
        <t>Апрель</t>
      </is>
    </oc>
    <nc r="E2" t="inlineStr">
      <is>
        <t>Май</t>
      </is>
    </nc>
  </rcc>
  <rcc rId="7979" sId="4">
    <oc r="D7">
      <v>7605</v>
    </oc>
    <nc r="D7">
      <v>7645</v>
    </nc>
  </rcc>
  <rcc rId="7980" sId="4">
    <oc r="D8">
      <v>46660</v>
    </oc>
    <nc r="D8">
      <v>46985</v>
    </nc>
  </rcc>
  <rcc rId="7981" sId="4">
    <oc r="D9">
      <v>2730</v>
    </oc>
    <nc r="D9">
      <v>2900</v>
    </nc>
  </rcc>
  <rcc rId="7982" sId="4">
    <oc r="D10">
      <v>17565</v>
    </oc>
    <nc r="D10">
      <v>17685</v>
    </nc>
  </rcc>
  <rcc rId="7983" sId="4">
    <oc r="D11">
      <v>11470</v>
    </oc>
    <nc r="D11">
      <v>11665</v>
    </nc>
  </rcc>
  <rcc rId="7984" sId="4">
    <oc r="D12">
      <v>43345</v>
    </oc>
    <nc r="D12">
      <v>43545</v>
    </nc>
  </rcc>
  <rcc rId="7985" sId="4">
    <oc r="D13">
      <v>15905</v>
    </oc>
    <nc r="D13">
      <v>15950</v>
    </nc>
  </rcc>
  <rcc rId="7986" sId="4">
    <oc r="D14">
      <v>8820</v>
    </oc>
    <nc r="D14">
      <v>8860</v>
    </nc>
  </rcc>
  <rcc rId="7987" sId="4">
    <oc r="D15">
      <v>22035</v>
    </oc>
    <nc r="D15">
      <v>22425</v>
    </nc>
  </rcc>
  <rcc rId="7988" sId="4">
    <oc r="D16">
      <v>19245</v>
    </oc>
    <nc r="D16">
      <v>19570</v>
    </nc>
  </rcc>
  <rcc rId="7989" sId="4">
    <oc r="D17">
      <v>26355</v>
    </oc>
    <nc r="D17">
      <v>26655</v>
    </nc>
  </rcc>
  <rcc rId="7990" sId="4">
    <oc r="D18">
      <v>26835</v>
    </oc>
    <nc r="D18">
      <v>27205</v>
    </nc>
  </rcc>
  <rcc rId="7991" sId="4">
    <oc r="D19">
      <v>48695</v>
    </oc>
    <nc r="D19">
      <v>48980</v>
    </nc>
  </rcc>
  <rcc rId="7992" sId="4">
    <oc r="D20">
      <v>2580</v>
    </oc>
    <nc r="D20">
      <v>2695</v>
    </nc>
  </rcc>
  <rcc rId="7993" sId="4">
    <oc r="D21">
      <v>5090</v>
    </oc>
    <nc r="D21">
      <v>5450</v>
    </nc>
  </rcc>
  <rcc rId="7994" sId="4">
    <oc r="D22">
      <v>18100</v>
    </oc>
    <nc r="D22">
      <v>18330</v>
    </nc>
  </rcc>
  <rcc rId="7995" sId="4">
    <oc r="D23">
      <v>48635</v>
    </oc>
    <nc r="D23">
      <v>48670</v>
    </nc>
  </rcc>
  <rcc rId="7996" sId="4">
    <oc r="D24">
      <v>24715</v>
    </oc>
    <nc r="D24">
      <v>25125</v>
    </nc>
  </rcc>
  <rcc rId="7997" sId="4">
    <oc r="D25">
      <v>31040</v>
    </oc>
    <nc r="D25">
      <v>31225</v>
    </nc>
  </rcc>
  <rcc rId="7998" sId="4">
    <oc r="D26">
      <v>13760</v>
    </oc>
    <nc r="D26">
      <v>14045</v>
    </nc>
  </rcc>
  <rcc rId="7999" sId="4">
    <oc r="D27">
      <v>11600</v>
    </oc>
    <nc r="D27">
      <v>11785</v>
    </nc>
  </rcc>
  <rcc rId="8000" sId="4">
    <oc r="D28">
      <v>54095</v>
    </oc>
    <nc r="D28">
      <v>54385</v>
    </nc>
  </rcc>
  <rcc rId="8001" sId="4">
    <oc r="D29">
      <v>30050</v>
    </oc>
    <nc r="D29">
      <v>30345</v>
    </nc>
  </rcc>
  <rcc rId="8002" sId="4">
    <oc r="D30">
      <v>50255</v>
    </oc>
    <nc r="D30">
      <v>50395</v>
    </nc>
  </rcc>
  <rcc rId="8003" sId="4">
    <oc r="D31">
      <v>19160</v>
    </oc>
    <nc r="D31">
      <v>19400</v>
    </nc>
  </rcc>
  <rcc rId="8004" sId="4">
    <oc r="D32">
      <v>24635</v>
    </oc>
    <nc r="D32">
      <v>24980</v>
    </nc>
  </rcc>
  <rcc rId="8005" sId="4">
    <oc r="D33">
      <v>36010</v>
    </oc>
    <nc r="D33">
      <v>36145</v>
    </nc>
  </rcc>
  <rcc rId="8006" sId="4">
    <oc r="D34">
      <v>14430</v>
    </oc>
    <nc r="D34">
      <v>14705</v>
    </nc>
  </rcc>
  <rcc rId="8007" sId="4">
    <oc r="D35">
      <v>11025</v>
    </oc>
    <nc r="D35">
      <v>11095</v>
    </nc>
  </rcc>
  <rcc rId="8008" sId="4">
    <oc r="D36">
      <v>39560</v>
    </oc>
    <nc r="D36">
      <v>40445</v>
    </nc>
  </rcc>
  <rcc rId="8009" sId="4">
    <oc r="D37">
      <v>35400</v>
    </oc>
    <nc r="D37">
      <v>35655</v>
    </nc>
  </rcc>
  <rcc rId="8010" sId="4">
    <oc r="D38">
      <v>8555</v>
    </oc>
    <nc r="D38">
      <v>8755</v>
    </nc>
  </rcc>
  <rcc rId="8011" sId="4">
    <oc r="D39">
      <v>41125</v>
    </oc>
    <nc r="D39">
      <v>41205</v>
    </nc>
  </rcc>
  <rcc rId="8012" sId="4">
    <oc r="D40">
      <v>35235</v>
    </oc>
    <nc r="D40">
      <v>35410</v>
    </nc>
  </rcc>
  <rcc rId="8013" sId="4">
    <oc r="D41">
      <v>4185</v>
    </oc>
    <nc r="D41">
      <v>4195</v>
    </nc>
  </rcc>
  <rcc rId="8014" sId="4">
    <oc r="D42">
      <v>92140</v>
    </oc>
    <nc r="D42">
      <v>92620</v>
    </nc>
  </rcc>
  <rcc rId="8015" sId="4">
    <oc r="D43">
      <v>4150</v>
    </oc>
    <nc r="D43">
      <v>4490</v>
    </nc>
  </rcc>
  <rcc rId="8016" sId="4">
    <oc r="D45">
      <v>83060</v>
    </oc>
    <nc r="D45">
      <v>83380</v>
    </nc>
  </rcc>
  <rcc rId="8017" sId="4">
    <oc r="D46">
      <v>6685</v>
    </oc>
    <nc r="D46">
      <v>6870</v>
    </nc>
  </rcc>
  <rcc rId="8018" sId="4">
    <oc r="D47">
      <v>8960</v>
    </oc>
    <nc r="D47">
      <v>9125</v>
    </nc>
  </rcc>
  <rcc rId="8019" sId="4">
    <oc r="D48">
      <v>51795</v>
    </oc>
    <nc r="D48">
      <v>51845</v>
    </nc>
  </rcc>
  <rcc rId="8020" sId="4">
    <oc r="D49">
      <v>12150</v>
    </oc>
    <nc r="D49">
      <v>12320</v>
    </nc>
  </rcc>
  <rcc rId="8021" sId="4">
    <oc r="D50">
      <v>28650</v>
    </oc>
    <nc r="D50">
      <v>28940</v>
    </nc>
  </rcc>
  <rcc rId="8022" sId="4">
    <oc r="D51">
      <v>12095</v>
    </oc>
    <nc r="D51">
      <v>12340</v>
    </nc>
  </rcc>
  <rcc rId="8023" sId="4">
    <oc r="D52">
      <v>8230</v>
    </oc>
    <nc r="D52">
      <v>8405</v>
    </nc>
  </rcc>
  <rcc rId="8024" sId="4">
    <oc r="D53">
      <v>17700</v>
    </oc>
    <nc r="D53">
      <v>17830</v>
    </nc>
  </rcc>
  <rcc rId="8025" sId="4">
    <oc r="D54">
      <v>5090</v>
    </oc>
    <nc r="D54">
      <v>5155</v>
    </nc>
  </rcc>
  <rcc rId="8026" sId="4">
    <oc r="D55">
      <v>48470</v>
    </oc>
    <nc r="D55">
      <v>48815</v>
    </nc>
  </rcc>
  <rcc rId="8027" sId="4">
    <oc r="D56">
      <v>37520</v>
    </oc>
    <nc r="D56">
      <v>38645</v>
    </nc>
  </rcc>
  <rcc rId="8028" sId="4">
    <oc r="D57">
      <v>4280</v>
    </oc>
    <nc r="D57">
      <v>4360</v>
    </nc>
  </rcc>
  <rcc rId="8029" sId="4">
    <oc r="D58">
      <v>25495</v>
    </oc>
    <nc r="D58">
      <v>25730</v>
    </nc>
  </rcc>
  <rcc rId="8030" sId="4">
    <oc r="D59">
      <v>10125</v>
    </oc>
    <nc r="D59">
      <v>10285</v>
    </nc>
  </rcc>
  <rcc rId="8031" sId="4">
    <oc r="E7">
      <v>7645</v>
    </oc>
    <nc r="E7"/>
  </rcc>
  <rcc rId="8032" sId="4">
    <oc r="E8">
      <v>46985</v>
    </oc>
    <nc r="E8"/>
  </rcc>
  <rcc rId="8033" sId="4">
    <oc r="E9">
      <v>2900</v>
    </oc>
    <nc r="E9"/>
  </rcc>
  <rcc rId="8034" sId="4">
    <oc r="E10">
      <v>17685</v>
    </oc>
    <nc r="E10"/>
  </rcc>
  <rcc rId="8035" sId="4">
    <oc r="E11">
      <v>11665</v>
    </oc>
    <nc r="E11"/>
  </rcc>
  <rcc rId="8036" sId="4">
    <oc r="E12">
      <v>43545</v>
    </oc>
    <nc r="E12"/>
  </rcc>
  <rcc rId="8037" sId="4">
    <oc r="E13">
      <v>15950</v>
    </oc>
    <nc r="E13"/>
  </rcc>
  <rcc rId="8038" sId="4">
    <oc r="E14">
      <v>8860</v>
    </oc>
    <nc r="E14"/>
  </rcc>
  <rcc rId="8039" sId="4">
    <oc r="E15">
      <v>22425</v>
    </oc>
    <nc r="E15"/>
  </rcc>
  <rcc rId="8040" sId="4">
    <oc r="E16">
      <v>19570</v>
    </oc>
    <nc r="E16"/>
  </rcc>
  <rcc rId="8041" sId="4">
    <oc r="E17">
      <v>26655</v>
    </oc>
    <nc r="E17"/>
  </rcc>
  <rcc rId="8042" sId="4">
    <oc r="E18">
      <v>27205</v>
    </oc>
    <nc r="E18"/>
  </rcc>
  <rcc rId="8043" sId="4">
    <oc r="E19">
      <v>48980</v>
    </oc>
    <nc r="E19"/>
  </rcc>
  <rcc rId="8044" sId="4">
    <oc r="E20">
      <v>2695</v>
    </oc>
    <nc r="E20"/>
  </rcc>
  <rcc rId="8045" sId="4">
    <oc r="E21">
      <v>5450</v>
    </oc>
    <nc r="E21"/>
  </rcc>
  <rcc rId="8046" sId="4">
    <oc r="E22">
      <v>18330</v>
    </oc>
    <nc r="E22"/>
  </rcc>
  <rcc rId="8047" sId="4">
    <oc r="E23">
      <v>48670</v>
    </oc>
    <nc r="E23"/>
  </rcc>
  <rcc rId="8048" sId="4">
    <oc r="E24">
      <v>25125</v>
    </oc>
    <nc r="E24"/>
  </rcc>
  <rcc rId="8049" sId="4">
    <oc r="E25">
      <v>31225</v>
    </oc>
    <nc r="E25"/>
  </rcc>
  <rcc rId="8050" sId="4">
    <oc r="E26">
      <v>14045</v>
    </oc>
    <nc r="E26"/>
  </rcc>
  <rcc rId="8051" sId="4">
    <oc r="E27">
      <v>11785</v>
    </oc>
    <nc r="E27"/>
  </rcc>
  <rcc rId="8052" sId="4">
    <oc r="E28">
      <v>54385</v>
    </oc>
    <nc r="E28"/>
  </rcc>
  <rcc rId="8053" sId="4">
    <oc r="E29">
      <v>30345</v>
    </oc>
    <nc r="E29"/>
  </rcc>
  <rcc rId="8054" sId="4">
    <oc r="E30">
      <v>50395</v>
    </oc>
    <nc r="E30"/>
  </rcc>
  <rcc rId="8055" sId="4">
    <oc r="E31">
      <v>19400</v>
    </oc>
    <nc r="E31"/>
  </rcc>
  <rcc rId="8056" sId="4">
    <oc r="E32">
      <v>24980</v>
    </oc>
    <nc r="E32"/>
  </rcc>
  <rcc rId="8057" sId="4">
    <oc r="E33">
      <v>36145</v>
    </oc>
    <nc r="E33"/>
  </rcc>
  <rcc rId="8058" sId="4">
    <oc r="E34">
      <v>14705</v>
    </oc>
    <nc r="E34"/>
  </rcc>
  <rcc rId="8059" sId="4">
    <oc r="E35">
      <v>11095</v>
    </oc>
    <nc r="E35"/>
  </rcc>
  <rcc rId="8060" sId="4">
    <oc r="E36">
      <v>40445</v>
    </oc>
    <nc r="E36"/>
  </rcc>
  <rcc rId="8061" sId="4">
    <oc r="E37">
      <v>35655</v>
    </oc>
    <nc r="E37"/>
  </rcc>
  <rcc rId="8062" sId="4">
    <oc r="E38">
      <v>8755</v>
    </oc>
    <nc r="E38"/>
  </rcc>
  <rcc rId="8063" sId="4">
    <oc r="E39">
      <v>41205</v>
    </oc>
    <nc r="E39"/>
  </rcc>
  <rcc rId="8064" sId="4">
    <oc r="E40">
      <v>35410</v>
    </oc>
    <nc r="E40"/>
  </rcc>
  <rcc rId="8065" sId="4">
    <oc r="E41">
      <v>4195</v>
    </oc>
    <nc r="E41"/>
  </rcc>
  <rcc rId="8066" sId="4">
    <oc r="E42">
      <v>92620</v>
    </oc>
    <nc r="E42"/>
  </rcc>
  <rcc rId="8067" sId="4">
    <oc r="E43">
      <v>4490</v>
    </oc>
    <nc r="E43"/>
  </rcc>
  <rcc rId="8068" sId="4">
    <oc r="E44">
      <v>11390</v>
    </oc>
    <nc r="E44"/>
  </rcc>
  <rcc rId="8069" sId="4">
    <oc r="E45">
      <v>83380</v>
    </oc>
    <nc r="E45"/>
  </rcc>
  <rcc rId="8070" sId="4">
    <oc r="E46">
      <v>6870</v>
    </oc>
    <nc r="E46"/>
  </rcc>
  <rcc rId="8071" sId="4">
    <oc r="E47">
      <v>9125</v>
    </oc>
    <nc r="E47"/>
  </rcc>
  <rcc rId="8072" sId="4">
    <oc r="E48">
      <v>51845</v>
    </oc>
    <nc r="E48"/>
  </rcc>
  <rcc rId="8073" sId="4">
    <oc r="E49">
      <v>12320</v>
    </oc>
    <nc r="E49"/>
  </rcc>
  <rcc rId="8074" sId="4">
    <oc r="E50">
      <v>28940</v>
    </oc>
    <nc r="E50"/>
  </rcc>
  <rcc rId="8075" sId="4">
    <oc r="E51">
      <v>12340</v>
    </oc>
    <nc r="E51"/>
  </rcc>
  <rcc rId="8076" sId="4">
    <oc r="E52">
      <v>8405</v>
    </oc>
    <nc r="E52"/>
  </rcc>
  <rcc rId="8077" sId="4">
    <oc r="E53">
      <v>17830</v>
    </oc>
    <nc r="E53"/>
  </rcc>
  <rcc rId="8078" sId="4">
    <oc r="E54">
      <v>5155</v>
    </oc>
    <nc r="E54"/>
  </rcc>
  <rcc rId="8079" sId="4">
    <oc r="E55">
      <v>48815</v>
    </oc>
    <nc r="E55"/>
  </rcc>
  <rcc rId="8080" sId="4">
    <oc r="E56">
      <v>38645</v>
    </oc>
    <nc r="E56"/>
  </rcc>
  <rcc rId="8081" sId="4">
    <oc r="E57">
      <v>4360</v>
    </oc>
    <nc r="E57"/>
  </rcc>
  <rcc rId="8082" sId="4">
    <oc r="E58">
      <v>25730</v>
    </oc>
    <nc r="E58"/>
  </rcc>
  <rcc rId="8083" sId="4">
    <oc r="E59">
      <v>10285</v>
    </oc>
    <nc r="E59"/>
  </rcc>
  <rrc rId="8084" sId="5" ref="A58:XFD58" action="deleteRow">
    <undo index="7" exp="ref" v="1" dr="F58" r="G203" sId="5"/>
    <undo index="0" exp="area" ref3D="1" dr="$I$1:$M$1048576" dn="Z_59BB3A05_2517_4212_B4B0_766CE27362F6_.wvu.Cols" sId="5"/>
    <undo index="0" exp="area" ref3D="1" dr="$I$1:$M$1048576" dn="Z_11E80AD0_6AA7_470D_8311_11AF96F196E5_.wvu.Cols" sId="5"/>
    <rfmt sheetId="5" xfDxf="1" sqref="A58:XFD58" start="0" length="0"/>
    <rcc rId="0" sId="5" dxf="1">
      <nc r="A58" t="inlineStr">
        <is>
          <t>53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58" t="inlineStr">
        <is>
          <t>Куриленок Анжела Васильевна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58" t="inlineStr">
        <is>
          <t>37554256-19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fmt sheetId="5" sqref="D58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58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58">
        <v>141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58" t="inlineStr">
        <is>
          <t>Демонтаж</t>
        </is>
      </nc>
      <ndxf>
        <fill>
          <patternFill patternType="solid">
            <bgColor rgb="FFFF0000"/>
          </patternFill>
        </fill>
        <alignment vertical="center" readingOrder="0"/>
      </ndxf>
    </rcc>
    <rfmt sheetId="5" sqref="O58" start="0" length="0">
      <dxf>
        <font>
          <sz val="8"/>
          <color auto="1"/>
          <name val="Arial Cyr"/>
          <scheme val="none"/>
        </font>
      </dxf>
    </rfmt>
  </rrc>
  <rcc rId="8085" sId="5">
    <nc r="A58" t="inlineStr">
      <is>
        <t>53</t>
      </is>
    </nc>
  </rcc>
  <rcc rId="8086" sId="5">
    <oc r="E2" t="inlineStr">
      <is>
        <t>Апрель</t>
      </is>
    </oc>
    <nc r="E2" t="inlineStr">
      <is>
        <t>Май</t>
      </is>
    </nc>
  </rcc>
  <rcc rId="8087" sId="5">
    <oc r="D6">
      <v>12175</v>
    </oc>
    <nc r="D6">
      <v>12270</v>
    </nc>
  </rcc>
  <rcc rId="8088" sId="5">
    <oc r="D7">
      <v>4625</v>
    </oc>
    <nc r="D7">
      <v>4695</v>
    </nc>
  </rcc>
  <rcc rId="8089" sId="5">
    <oc r="D8">
      <v>10745</v>
    </oc>
    <nc r="D8">
      <v>10905</v>
    </nc>
  </rcc>
  <rcc rId="8090" sId="5">
    <oc r="D9">
      <v>6945</v>
    </oc>
    <nc r="D9">
      <v>7150</v>
    </nc>
  </rcc>
  <rcc rId="8091" sId="5">
    <oc r="D10">
      <v>15795</v>
    </oc>
    <nc r="D10">
      <v>16065</v>
    </nc>
  </rcc>
  <rcc rId="8092" sId="5">
    <oc r="D11">
      <v>43935</v>
    </oc>
    <nc r="D11">
      <v>44390</v>
    </nc>
  </rcc>
  <rcc rId="8093" sId="5">
    <oc r="D12">
      <v>14975</v>
    </oc>
    <nc r="D12">
      <v>15485</v>
    </nc>
  </rcc>
  <rcc rId="8094" sId="5">
    <oc r="D13">
      <v>11905</v>
    </oc>
    <nc r="D13">
      <v>12020</v>
    </nc>
  </rcc>
  <rcc rId="8095" sId="5">
    <oc r="D14">
      <v>66750</v>
    </oc>
    <nc r="D14">
      <v>67050</v>
    </nc>
  </rcc>
  <rcc rId="8096" sId="5">
    <oc r="D15">
      <v>18065</v>
    </oc>
    <nc r="D15">
      <v>18140</v>
    </nc>
  </rcc>
  <rcc rId="8097" sId="5">
    <oc r="D16">
      <v>4420</v>
    </oc>
    <nc r="D16">
      <v>4526</v>
    </nc>
  </rcc>
  <rcc rId="8098" sId="5">
    <oc r="D17">
      <v>30760</v>
    </oc>
    <nc r="D17">
      <v>30995</v>
    </nc>
  </rcc>
  <rcc rId="8099" sId="5">
    <oc r="D18">
      <v>14545</v>
    </oc>
    <nc r="D18">
      <v>14820</v>
    </nc>
  </rcc>
  <rcc rId="8100" sId="5">
    <oc r="D19">
      <v>8220</v>
    </oc>
    <nc r="D19">
      <v>8580</v>
    </nc>
  </rcc>
  <rcc rId="8101" sId="5">
    <oc r="D20">
      <v>45910</v>
    </oc>
    <nc r="D20">
      <v>46590</v>
    </nc>
  </rcc>
  <rcc rId="8102" sId="5">
    <oc r="D21">
      <v>65250</v>
    </oc>
    <nc r="D21">
      <v>65725</v>
    </nc>
  </rcc>
  <rcc rId="8103" sId="5">
    <oc r="D22">
      <v>46060</v>
    </oc>
    <nc r="D22">
      <v>46640</v>
    </nc>
  </rcc>
  <rcc rId="8104" sId="5">
    <oc r="D23">
      <v>9350</v>
    </oc>
    <nc r="D23">
      <v>9475</v>
    </nc>
  </rcc>
  <rcc rId="8105" sId="5">
    <oc r="D24">
      <v>6045</v>
    </oc>
    <nc r="D24">
      <v>6105</v>
    </nc>
  </rcc>
  <rcc rId="8106" sId="5">
    <oc r="D25">
      <v>13530</v>
    </oc>
    <nc r="D25">
      <v>13670</v>
    </nc>
  </rcc>
  <rcc rId="8107" sId="5">
    <oc r="D26">
      <v>7920</v>
    </oc>
    <nc r="D26">
      <v>7995</v>
    </nc>
  </rcc>
  <rcc rId="8108" sId="5">
    <oc r="D28">
      <v>4070</v>
    </oc>
    <nc r="D28">
      <v>4125</v>
    </nc>
  </rcc>
  <rcc rId="8109" sId="5">
    <oc r="D29">
      <v>15115</v>
    </oc>
    <nc r="D29">
      <v>15715</v>
    </nc>
  </rcc>
  <rcc rId="8110" sId="5">
    <oc r="D30">
      <v>57200</v>
    </oc>
    <nc r="D30">
      <v>57535</v>
    </nc>
  </rcc>
  <rcc rId="8111" sId="5">
    <oc r="D31">
      <v>15910</v>
    </oc>
    <nc r="D31">
      <v>16210</v>
    </nc>
  </rcc>
  <rcc rId="8112" sId="5">
    <oc r="D32">
      <v>16730</v>
    </oc>
    <nc r="D32">
      <v>16855</v>
    </nc>
  </rcc>
  <rcc rId="8113" sId="5">
    <oc r="D33">
      <v>53195</v>
    </oc>
    <nc r="D33">
      <v>53375</v>
    </nc>
  </rcc>
  <rcc rId="8114" sId="5">
    <oc r="D34">
      <v>11750</v>
    </oc>
    <nc r="D34">
      <v>11885</v>
    </nc>
  </rcc>
  <rcc rId="8115" sId="5">
    <oc r="D35">
      <v>9365</v>
    </oc>
    <nc r="D35">
      <v>9510</v>
    </nc>
  </rcc>
  <rcc rId="8116" sId="5">
    <oc r="D36">
      <v>64895</v>
    </oc>
    <nc r="D36">
      <v>65250</v>
    </nc>
  </rcc>
  <rcc rId="8117" sId="5">
    <oc r="D37">
      <v>23285</v>
    </oc>
    <nc r="D37">
      <v>23540</v>
    </nc>
  </rcc>
  <rcc rId="8118" sId="5">
    <oc r="D38">
      <v>85100</v>
    </oc>
    <nc r="D38">
      <v>85500</v>
    </nc>
  </rcc>
  <rcc rId="8119" sId="5">
    <oc r="D39">
      <v>9490</v>
    </oc>
    <nc r="D39">
      <v>9690</v>
    </nc>
  </rcc>
  <rcc rId="8120" sId="5">
    <oc r="D40">
      <v>61855</v>
    </oc>
    <nc r="D40">
      <v>62100</v>
    </nc>
  </rcc>
  <rcc rId="8121" sId="5">
    <oc r="D41">
      <v>15720</v>
    </oc>
    <nc r="D41">
      <v>15960</v>
    </nc>
  </rcc>
  <rcc rId="8122" sId="5">
    <oc r="D42">
      <v>101960</v>
    </oc>
    <nc r="D42">
      <v>102080</v>
    </nc>
  </rcc>
  <rcc rId="8123" sId="5">
    <oc r="D43">
      <v>10790</v>
    </oc>
    <nc r="D43">
      <v>10975</v>
    </nc>
  </rcc>
  <rcc rId="8124" sId="5">
    <oc r="D44">
      <v>22315</v>
    </oc>
    <nc r="D44">
      <v>22500</v>
    </nc>
  </rcc>
  <rcc rId="8125" sId="5">
    <oc r="D45">
      <v>17760</v>
    </oc>
    <nc r="D45">
      <v>17980</v>
    </nc>
  </rcc>
  <rcc rId="8126" sId="5">
    <oc r="D46">
      <v>30040</v>
    </oc>
    <nc r="D46">
      <v>30135</v>
    </nc>
  </rcc>
  <rcc rId="8127" sId="5">
    <oc r="D47">
      <v>6645</v>
    </oc>
    <nc r="D47">
      <v>6945</v>
    </nc>
  </rcc>
  <rcc rId="8128" sId="5">
    <oc r="D48">
      <v>23370</v>
    </oc>
    <nc r="D48">
      <v>23505</v>
    </nc>
  </rcc>
  <rcc rId="8129" sId="5">
    <oc r="D49">
      <v>31260</v>
    </oc>
    <nc r="D49">
      <v>31530</v>
    </nc>
  </rcc>
  <rcc rId="8130" sId="5">
    <oc r="D50">
      <v>17075</v>
    </oc>
    <nc r="D50">
      <v>17225</v>
    </nc>
  </rcc>
  <rcc rId="8131" sId="5">
    <oc r="D51">
      <v>67350</v>
    </oc>
    <nc r="D51">
      <v>67600</v>
    </nc>
  </rcc>
  <rcc rId="8132" sId="5">
    <oc r="D52">
      <v>18615</v>
    </oc>
    <nc r="D52">
      <v>18835</v>
    </nc>
  </rcc>
  <rcc rId="8133" sId="5">
    <oc r="D53">
      <v>35035</v>
    </oc>
    <nc r="D53">
      <v>35130</v>
    </nc>
  </rcc>
  <rcc rId="8134" sId="5">
    <oc r="D54">
      <v>36710</v>
    </oc>
    <nc r="D54">
      <v>37140</v>
    </nc>
  </rcc>
  <rcc rId="8135" sId="5">
    <oc r="D55">
      <v>4165</v>
    </oc>
    <nc r="D55">
      <v>4615</v>
    </nc>
  </rcc>
  <rcc rId="8136" sId="5">
    <oc r="D56">
      <v>247980</v>
    </oc>
    <nc r="D56">
      <v>249005</v>
    </nc>
  </rcc>
  <rcc rId="8137" sId="5">
    <oc r="D57">
      <v>30680</v>
    </oc>
    <nc r="D57">
      <v>30790</v>
    </nc>
  </rcc>
  <rcc rId="8138" sId="5">
    <oc r="D58">
      <v>0</v>
    </oc>
    <nc r="D58">
      <v>585</v>
    </nc>
  </rcc>
  <rcc rId="8139" sId="5">
    <oc r="D59">
      <v>65215</v>
    </oc>
    <nc r="D59">
      <v>65295</v>
    </nc>
  </rcc>
  <rcc rId="8140" sId="5">
    <oc r="D60">
      <v>36250</v>
    </oc>
    <nc r="D60">
      <v>36450</v>
    </nc>
  </rcc>
  <rcc rId="8141" sId="5">
    <oc r="D61">
      <v>1645</v>
    </oc>
    <nc r="D61">
      <v>1915</v>
    </nc>
  </rcc>
  <rcc rId="8142" sId="5">
    <oc r="D62">
      <v>6950</v>
    </oc>
    <nc r="D62">
      <v>7060</v>
    </nc>
  </rcc>
  <rcc rId="8143" sId="5">
    <oc r="D63">
      <v>48170</v>
    </oc>
    <nc r="D63">
      <v>48230</v>
    </nc>
  </rcc>
  <rcc rId="8144" sId="5">
    <oc r="D64">
      <v>16355</v>
    </oc>
    <nc r="D64">
      <v>16530</v>
    </nc>
  </rcc>
  <rcc rId="8145" sId="5">
    <oc r="D65">
      <v>5005</v>
    </oc>
    <nc r="D65">
      <v>5130</v>
    </nc>
  </rcc>
  <rcc rId="8146" sId="5">
    <oc r="D66">
      <v>20145</v>
    </oc>
    <nc r="D66">
      <v>20360</v>
    </nc>
  </rcc>
  <rcc rId="8147" sId="5">
    <oc r="D67">
      <v>21185</v>
    </oc>
    <nc r="D67">
      <v>21785</v>
    </nc>
  </rcc>
  <rcc rId="8148" sId="5">
    <oc r="D68">
      <v>4005</v>
    </oc>
    <nc r="D68">
      <v>4285</v>
    </nc>
  </rcc>
  <rcc rId="8149" sId="5">
    <oc r="D70">
      <v>19615</v>
    </oc>
    <nc r="D70">
      <v>19690</v>
    </nc>
  </rcc>
  <rcc rId="8150" sId="5">
    <oc r="D71">
      <v>33165</v>
    </oc>
    <nc r="D71">
      <v>33405</v>
    </nc>
  </rcc>
  <rcc rId="8151" sId="5">
    <oc r="D72">
      <v>30115</v>
    </oc>
    <nc r="D72">
      <v>30365</v>
    </nc>
  </rcc>
  <rcc rId="8152" sId="5">
    <oc r="D73">
      <v>2840</v>
    </oc>
    <nc r="D73">
      <v>2905</v>
    </nc>
  </rcc>
  <rcc rId="8153" sId="5">
    <oc r="D74">
      <v>3030</v>
    </oc>
    <nc r="D74">
      <v>3350</v>
    </nc>
  </rcc>
  <rcc rId="8154" sId="5">
    <oc r="D76">
      <v>47290</v>
    </oc>
    <nc r="D76">
      <v>48130</v>
    </nc>
  </rcc>
  <rcc rId="8155" sId="5">
    <oc r="D77">
      <v>9740</v>
    </oc>
    <nc r="D77">
      <v>9870</v>
    </nc>
  </rcc>
  <rcc rId="8156" sId="5">
    <oc r="D78">
      <v>10235</v>
    </oc>
    <nc r="D78">
      <v>10355</v>
    </nc>
  </rcc>
  <rcc rId="8157" sId="5">
    <oc r="D79">
      <v>5695</v>
    </oc>
    <nc r="D79">
      <v>5875</v>
    </nc>
  </rcc>
  <rcc rId="8158" sId="5">
    <oc r="D80">
      <v>4020</v>
    </oc>
    <nc r="D80">
      <v>4290</v>
    </nc>
  </rcc>
  <rcc rId="8159" sId="5">
    <oc r="D81">
      <v>9165</v>
    </oc>
    <nc r="D81">
      <v>9265</v>
    </nc>
  </rcc>
  <rcc rId="8160" sId="5">
    <oc r="D82">
      <v>1340</v>
    </oc>
    <nc r="D82">
      <v>1390</v>
    </nc>
  </rcc>
  <rcc rId="8161" sId="5">
    <oc r="D83">
      <v>14605</v>
    </oc>
    <nc r="D83">
      <v>14660</v>
    </nc>
  </rcc>
  <rcc rId="8162" sId="5">
    <oc r="D85">
      <v>24130</v>
    </oc>
    <nc r="D85">
      <v>24265</v>
    </nc>
  </rcc>
  <rcc rId="8163" sId="5">
    <oc r="D86">
      <v>26160</v>
    </oc>
    <nc r="D86">
      <v>26230</v>
    </nc>
  </rcc>
  <rcc rId="8164" sId="5">
    <oc r="D87">
      <v>7835</v>
    </oc>
    <nc r="D87">
      <v>7905</v>
    </nc>
  </rcc>
  <rcc rId="8165" sId="5">
    <oc r="D88">
      <v>2760</v>
    </oc>
    <nc r="D88">
      <v>2790</v>
    </nc>
  </rcc>
  <rcc rId="8166" sId="5">
    <oc r="D89">
      <v>24200</v>
    </oc>
    <nc r="D89">
      <v>25460</v>
    </nc>
  </rcc>
  <rcc rId="8167" sId="5">
    <oc r="D90">
      <v>26240</v>
    </oc>
    <nc r="D90">
      <v>26310</v>
    </nc>
  </rcc>
  <rcc rId="8168" sId="5">
    <oc r="D91">
      <v>59415</v>
    </oc>
    <nc r="D91">
      <v>59990</v>
    </nc>
  </rcc>
  <rcc rId="8169" sId="5">
    <oc r="D92">
      <v>37365</v>
    </oc>
    <nc r="D92">
      <v>37430</v>
    </nc>
  </rcc>
  <rcc rId="8170" sId="5">
    <oc r="D94">
      <v>14215</v>
    </oc>
    <nc r="D94">
      <v>14450</v>
    </nc>
  </rcc>
  <rcc rId="8171" sId="5">
    <oc r="D95">
      <v>16095</v>
    </oc>
    <nc r="D95">
      <v>16395</v>
    </nc>
  </rcc>
  <rcc rId="8172" sId="5">
    <oc r="D96">
      <v>5095</v>
    </oc>
    <nc r="D96">
      <v>5265</v>
    </nc>
  </rcc>
  <rcc rId="8173" sId="5">
    <oc r="D97">
      <v>29775</v>
    </oc>
    <nc r="D97">
      <v>30070</v>
    </nc>
  </rcc>
  <rcc rId="8174" sId="5">
    <oc r="D98">
      <v>6785</v>
    </oc>
    <nc r="D98">
      <v>6910</v>
    </nc>
  </rcc>
  <rcc rId="8175" sId="5">
    <oc r="D99">
      <v>38365</v>
    </oc>
    <nc r="D99">
      <v>38750</v>
    </nc>
  </rcc>
  <rcc rId="8176" sId="5">
    <oc r="D100">
      <v>27900</v>
    </oc>
    <nc r="D100">
      <v>28180</v>
    </nc>
  </rcc>
  <rcc rId="8177" sId="5">
    <oc r="D101">
      <v>24400</v>
    </oc>
    <nc r="D101">
      <v>24750</v>
    </nc>
  </rcc>
  <rcc rId="8178" sId="5">
    <oc r="D102">
      <v>13260</v>
    </oc>
    <nc r="D102">
      <v>13600</v>
    </nc>
  </rcc>
  <rcc rId="8179" sId="5">
    <oc r="D103">
      <v>12065</v>
    </oc>
    <nc r="D103">
      <v>12250</v>
    </nc>
  </rcc>
  <rcc rId="8180" sId="5">
    <oc r="D104">
      <v>21805</v>
    </oc>
    <nc r="D104">
      <v>21935</v>
    </nc>
  </rcc>
  <rcc rId="8181" sId="5">
    <oc r="D105">
      <v>2515</v>
    </oc>
    <nc r="D105">
      <v>2650</v>
    </nc>
  </rcc>
  <rcc rId="8182" sId="5">
    <oc r="D106">
      <v>6960</v>
    </oc>
    <nc r="D106">
      <v>7110</v>
    </nc>
  </rcc>
  <rcc rId="8183" sId="5" odxf="1" dxf="1">
    <oc r="D108">
      <v>94335</v>
    </oc>
    <nc r="D108">
      <v>94645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5" sqref="D109" start="0" length="0">
    <dxf>
      <fill>
        <patternFill patternType="solid">
          <bgColor theme="0"/>
        </patternFill>
      </fill>
    </dxf>
  </rfmt>
  <rcc rId="8184" sId="5">
    <oc r="D110">
      <v>8570</v>
    </oc>
    <nc r="D110">
      <v>9170</v>
    </nc>
  </rcc>
  <rcc rId="8185" sId="5">
    <oc r="D111">
      <v>19925</v>
    </oc>
    <nc r="D111">
      <v>20395</v>
    </nc>
  </rcc>
  <rcc rId="8186" sId="5">
    <oc r="D112">
      <v>3210</v>
    </oc>
    <nc r="D112">
      <v>3355</v>
    </nc>
  </rcc>
  <rcc rId="8187" sId="5">
    <oc r="D113">
      <v>16455</v>
    </oc>
    <nc r="D113">
      <v>16700</v>
    </nc>
  </rcc>
  <rcc rId="8188" sId="5">
    <oc r="D114">
      <v>8235</v>
    </oc>
    <nc r="D114">
      <v>8450</v>
    </nc>
  </rcc>
  <rcc rId="8189" sId="5">
    <oc r="D115">
      <v>43590</v>
    </oc>
    <nc r="D115">
      <v>43865</v>
    </nc>
  </rcc>
  <rcc rId="8190" sId="5">
    <oc r="D116">
      <v>34110</v>
    </oc>
    <nc r="D116">
      <v>34215</v>
    </nc>
  </rcc>
  <rcc rId="8191" sId="5">
    <oc r="D117">
      <v>92125</v>
    </oc>
    <nc r="D117">
      <v>92415</v>
    </nc>
  </rcc>
  <rcc rId="8192" sId="5">
    <oc r="D118">
      <v>35600</v>
    </oc>
    <nc r="D118">
      <v>35885</v>
    </nc>
  </rcc>
  <rcc rId="8193" sId="5">
    <oc r="D120">
      <v>83655</v>
    </oc>
    <nc r="D120">
      <v>83920</v>
    </nc>
  </rcc>
  <rcc rId="8194" sId="5">
    <oc r="D121">
      <v>80040</v>
    </oc>
    <nc r="D121">
      <v>80280</v>
    </nc>
  </rcc>
  <rcc rId="8195" sId="5">
    <oc r="D122">
      <v>13655</v>
    </oc>
    <nc r="D122">
      <v>13810</v>
    </nc>
  </rcc>
  <rcc rId="8196" sId="5">
    <oc r="D123">
      <v>3955</v>
    </oc>
    <nc r="D123">
      <v>4035</v>
    </nc>
  </rcc>
  <rcc rId="8197" sId="5">
    <oc r="D124">
      <v>6385</v>
    </oc>
    <nc r="D124">
      <v>6560</v>
    </nc>
  </rcc>
  <rcc rId="8198" sId="5">
    <oc r="D125">
      <v>7590</v>
    </oc>
    <nc r="D125">
      <v>7775</v>
    </nc>
  </rcc>
  <rcc rId="8199" sId="5">
    <oc r="D126">
      <v>27510</v>
    </oc>
    <nc r="D126">
      <v>27810</v>
    </nc>
  </rcc>
  <rcc rId="8200" sId="5">
    <oc r="D127">
      <v>52225</v>
    </oc>
    <nc r="D127">
      <v>52925</v>
    </nc>
  </rcc>
  <rcc rId="8201" sId="5">
    <oc r="D128">
      <v>4705</v>
    </oc>
    <nc r="D128">
      <v>4970</v>
    </nc>
  </rcc>
  <rcc rId="8202" sId="5">
    <oc r="D129">
      <v>13805</v>
    </oc>
    <nc r="D129">
      <v>13970</v>
    </nc>
  </rcc>
  <rcc rId="8203" sId="5">
    <oc r="D130">
      <v>8145</v>
    </oc>
    <nc r="D130">
      <v>8535</v>
    </nc>
  </rcc>
  <rcc rId="8204" sId="5">
    <oc r="D131">
      <v>6975</v>
    </oc>
    <nc r="D131">
      <v>7080</v>
    </nc>
  </rcc>
  <rcc rId="8205" sId="5">
    <oc r="D132">
      <v>8250</v>
    </oc>
    <nc r="D132">
      <v>8290</v>
    </nc>
  </rcc>
  <rcc rId="8206" sId="5">
    <oc r="D133">
      <v>17185</v>
    </oc>
    <nc r="D133">
      <v>17330</v>
    </nc>
  </rcc>
  <rcc rId="8207" sId="5">
    <oc r="D134">
      <v>15750</v>
    </oc>
    <nc r="D134">
      <v>15920</v>
    </nc>
  </rcc>
  <rcc rId="8208" sId="5">
    <oc r="D135">
      <v>28230</v>
    </oc>
    <nc r="D135">
      <v>28450</v>
    </nc>
  </rcc>
  <rcc rId="8209" sId="5">
    <oc r="D136">
      <v>55370</v>
    </oc>
    <nc r="D136">
      <v>55640</v>
    </nc>
  </rcc>
  <rcc rId="8210" sId="5">
    <oc r="D137">
      <v>25990</v>
    </oc>
    <nc r="D137">
      <v>26235</v>
    </nc>
  </rcc>
  <rcc rId="8211" sId="5">
    <oc r="D138">
      <v>24365</v>
    </oc>
    <nc r="D138">
      <v>24790</v>
    </nc>
  </rcc>
  <rcc rId="8212" sId="5">
    <oc r="D139">
      <v>38630</v>
    </oc>
    <nc r="D139">
      <v>38800</v>
    </nc>
  </rcc>
  <rcc rId="8213" sId="5">
    <oc r="D140">
      <v>16885</v>
    </oc>
    <nc r="D140">
      <v>17050</v>
    </nc>
  </rcc>
  <rcc rId="8214" sId="5">
    <oc r="D141">
      <v>7150</v>
    </oc>
    <nc r="D141">
      <v>7325</v>
    </nc>
  </rcc>
  <rcc rId="8215" sId="5">
    <oc r="D142">
      <v>23325</v>
    </oc>
    <nc r="D142">
      <v>23740</v>
    </nc>
  </rcc>
  <rcc rId="8216" sId="5">
    <oc r="D143">
      <v>39770</v>
    </oc>
    <nc r="D143">
      <v>39910</v>
    </nc>
  </rcc>
  <rcc rId="8217" sId="5">
    <oc r="D144">
      <v>50130</v>
    </oc>
    <nc r="D144">
      <v>50630</v>
    </nc>
  </rcc>
  <rcc rId="8218" sId="5">
    <oc r="D145">
      <v>8120</v>
    </oc>
    <nc r="D145">
      <v>8325</v>
    </nc>
  </rcc>
  <rcc rId="8219" sId="5">
    <oc r="D146">
      <v>9240</v>
    </oc>
    <nc r="D146">
      <v>9595</v>
    </nc>
  </rcc>
  <rcc rId="8220" sId="5">
    <oc r="D147">
      <v>25415</v>
    </oc>
    <nc r="D147">
      <v>25690</v>
    </nc>
  </rcc>
  <rcc rId="8221" sId="5">
    <oc r="D148">
      <v>12155</v>
    </oc>
    <nc r="D148">
      <v>12285</v>
    </nc>
  </rcc>
  <rcc rId="8222" sId="5">
    <oc r="D149">
      <v>38420</v>
    </oc>
    <nc r="D149">
      <v>38575</v>
    </nc>
  </rcc>
  <rcc rId="8223" sId="5">
    <oc r="D150">
      <v>36885</v>
    </oc>
    <nc r="D150">
      <v>37060</v>
    </nc>
  </rcc>
  <rcc rId="8224" sId="5">
    <oc r="D151">
      <v>41300</v>
    </oc>
    <nc r="D151">
      <v>41570</v>
    </nc>
  </rcc>
  <rcc rId="8225" sId="5">
    <oc r="D152">
      <v>21305</v>
    </oc>
    <nc r="D152">
      <v>21425</v>
    </nc>
  </rcc>
  <rcc rId="8226" sId="5">
    <oc r="D154">
      <v>26185</v>
    </oc>
    <nc r="D154">
      <v>26395</v>
    </nc>
  </rcc>
  <rcc rId="8227" sId="5">
    <oc r="D155">
      <v>68515</v>
    </oc>
    <nc r="D155">
      <v>69265</v>
    </nc>
  </rcc>
  <rcc rId="8228" sId="5">
    <oc r="D156">
      <v>20410</v>
    </oc>
    <nc r="D156">
      <v>20775</v>
    </nc>
  </rcc>
  <rcc rId="8229" sId="5">
    <oc r="D157">
      <v>32650</v>
    </oc>
    <nc r="D157">
      <v>32955</v>
    </nc>
  </rcc>
  <rcc rId="8230" sId="5">
    <oc r="D158">
      <v>1860</v>
    </oc>
    <nc r="D158">
      <v>1995</v>
    </nc>
  </rcc>
  <rcc rId="8231" sId="5">
    <oc r="D159">
      <v>6505</v>
    </oc>
    <nc r="D159">
      <v>6630</v>
    </nc>
  </rcc>
  <rcc rId="8232" sId="5">
    <oc r="D160">
      <v>8500</v>
    </oc>
    <nc r="D160">
      <v>8920</v>
    </nc>
  </rcc>
  <rcc rId="8233" sId="5">
    <oc r="D161">
      <v>90225</v>
    </oc>
    <nc r="D161">
      <v>90440</v>
    </nc>
  </rcc>
  <rcc rId="8234" sId="5">
    <oc r="D162">
      <v>66675</v>
    </oc>
    <nc r="D162">
      <v>67195</v>
    </nc>
  </rcc>
  <rcc rId="8235" sId="5">
    <oc r="D163">
      <v>15960</v>
    </oc>
    <nc r="D163">
      <v>16290</v>
    </nc>
  </rcc>
  <rcc rId="8236" sId="5">
    <oc r="D164">
      <v>45965</v>
    </oc>
    <nc r="D164">
      <v>46080</v>
    </nc>
  </rcc>
  <rcc rId="8237" sId="5">
    <oc r="D166">
      <v>20270</v>
    </oc>
    <nc r="D166">
      <v>20465</v>
    </nc>
  </rcc>
  <rcc rId="8238" sId="5">
    <oc r="D167">
      <v>49605</v>
    </oc>
    <nc r="D167">
      <v>49610</v>
    </nc>
  </rcc>
  <rcc rId="8239" sId="5">
    <oc r="D168">
      <v>11740</v>
    </oc>
    <nc r="D168">
      <v>11880</v>
    </nc>
  </rcc>
  <rcc rId="8240" sId="5">
    <oc r="D169">
      <v>11110</v>
    </oc>
    <nc r="D169">
      <v>11245</v>
    </nc>
  </rcc>
  <rcc rId="8241" sId="5">
    <oc r="D170">
      <v>8125</v>
    </oc>
    <nc r="D170">
      <v>8245</v>
    </nc>
  </rcc>
  <rcc rId="8242" sId="5">
    <oc r="D171">
      <v>66450</v>
    </oc>
    <nc r="D171">
      <v>66715</v>
    </nc>
  </rcc>
  <rcc rId="8243" sId="5">
    <oc r="D172">
      <v>37170</v>
    </oc>
    <nc r="D172">
      <v>37385</v>
    </nc>
  </rcc>
  <rcc rId="8244" sId="5">
    <oc r="D173">
      <v>15405</v>
    </oc>
    <nc r="D173">
      <v>15620</v>
    </nc>
  </rcc>
  <rcc rId="8245" sId="5">
    <oc r="D174">
      <v>7910</v>
    </oc>
    <nc r="D174">
      <v>8180</v>
    </nc>
  </rcc>
  <rcc rId="8246" sId="5">
    <oc r="D175">
      <v>49875</v>
    </oc>
    <nc r="D175">
      <v>50020</v>
    </nc>
  </rcc>
  <rcc rId="8247" sId="5">
    <oc r="D176">
      <v>43410</v>
    </oc>
    <nc r="D176">
      <v>43550</v>
    </nc>
  </rcc>
  <rcc rId="8248" sId="5">
    <oc r="D177">
      <v>28445</v>
    </oc>
    <nc r="D177">
      <v>28880</v>
    </nc>
  </rcc>
  <rcc rId="8249" sId="5">
    <oc r="D178">
      <v>120405</v>
    </oc>
    <nc r="D178">
      <v>121050</v>
    </nc>
  </rcc>
  <rcc rId="8250" sId="5">
    <oc r="D179">
      <v>43140</v>
    </oc>
    <nc r="D179">
      <v>43480</v>
    </nc>
  </rcc>
  <rcc rId="8251" sId="5">
    <oc r="D180">
      <v>36075</v>
    </oc>
    <nc r="D180">
      <v>36350</v>
    </nc>
  </rcc>
  <rcc rId="8252" sId="5">
    <oc r="D181">
      <v>7285</v>
    </oc>
    <nc r="D181">
      <v>7460</v>
    </nc>
  </rcc>
  <rcc rId="8253" sId="5">
    <oc r="D182">
      <v>6490</v>
    </oc>
    <nc r="D182">
      <v>6710</v>
    </nc>
  </rcc>
  <rcc rId="8254" sId="5">
    <oc r="D183">
      <v>29285</v>
    </oc>
    <nc r="D183">
      <v>29445</v>
    </nc>
  </rcc>
  <rcc rId="8255" sId="5">
    <oc r="D184">
      <v>19140</v>
    </oc>
    <nc r="D184">
      <v>19595</v>
    </nc>
  </rcc>
  <rcc rId="8256" sId="5">
    <oc r="D185">
      <v>8135</v>
    </oc>
    <nc r="D185">
      <v>8345</v>
    </nc>
  </rcc>
  <rcc rId="8257" sId="5">
    <oc r="D186">
      <v>15045</v>
    </oc>
    <nc r="D186">
      <v>15305</v>
    </nc>
  </rcc>
  <rcc rId="8258" sId="5">
    <oc r="D187">
      <v>39535</v>
    </oc>
    <nc r="D187">
      <v>39615</v>
    </nc>
  </rcc>
  <rcc rId="8259" sId="5">
    <oc r="D188">
      <v>11195</v>
    </oc>
    <nc r="D188">
      <v>11315</v>
    </nc>
  </rcc>
  <rcc rId="8260" sId="5">
    <oc r="D189">
      <v>117140</v>
    </oc>
    <nc r="D189">
      <v>117445</v>
    </nc>
  </rcc>
  <rcc rId="8261" sId="5">
    <oc r="D190">
      <v>3160</v>
    </oc>
    <nc r="D190">
      <v>3475</v>
    </nc>
  </rcc>
  <rcc rId="8262" sId="5">
    <oc r="D191">
      <v>19390</v>
    </oc>
    <nc r="D191">
      <v>19900</v>
    </nc>
  </rcc>
  <rcc rId="8263" sId="5">
    <oc r="D192">
      <v>28520</v>
    </oc>
    <nc r="D192">
      <v>29040</v>
    </nc>
  </rcc>
  <rcc rId="8264" sId="5">
    <oc r="D193">
      <v>19685</v>
    </oc>
    <nc r="D193">
      <v>20180</v>
    </nc>
  </rcc>
  <rcc rId="8265" sId="5">
    <oc r="D194">
      <v>10173</v>
    </oc>
    <nc r="D194">
      <v>10225</v>
    </nc>
  </rcc>
  <rcc rId="8266" sId="5">
    <oc r="D195">
      <v>8205</v>
    </oc>
    <nc r="D195">
      <v>8375</v>
    </nc>
  </rcc>
  <rcc rId="8267" sId="5">
    <oc r="D196">
      <v>12000</v>
    </oc>
    <nc r="D196">
      <v>12110</v>
    </nc>
  </rcc>
  <rcc rId="8268" sId="5">
    <oc r="D197">
      <v>7625</v>
    </oc>
    <nc r="D197">
      <v>7785</v>
    </nc>
  </rcc>
  <rcc rId="8269" sId="5">
    <oc r="D198">
      <v>14205</v>
    </oc>
    <nc r="D198">
      <v>15295</v>
    </nc>
  </rcc>
  <rcc rId="8270" sId="5">
    <oc r="D199">
      <v>16005</v>
    </oc>
    <nc r="D199">
      <v>16020</v>
    </nc>
  </rcc>
  <rcc rId="8271" sId="5">
    <oc r="D200">
      <v>19835</v>
    </oc>
    <nc r="D200">
      <v>20205</v>
    </nc>
  </rcc>
  <rcc rId="8272" sId="5">
    <oc r="D201">
      <v>12565</v>
    </oc>
    <nc r="D201">
      <v>12845</v>
    </nc>
  </rcc>
  <rcc rId="8273" sId="5">
    <oc r="E6">
      <v>12270</v>
    </oc>
    <nc r="E6"/>
  </rcc>
  <rcc rId="8274" sId="5">
    <oc r="E7">
      <v>4695</v>
    </oc>
    <nc r="E7"/>
  </rcc>
  <rcc rId="8275" sId="5">
    <oc r="E8">
      <v>10905</v>
    </oc>
    <nc r="E8"/>
  </rcc>
  <rcc rId="8276" sId="5">
    <oc r="E9">
      <v>7150</v>
    </oc>
    <nc r="E9"/>
  </rcc>
  <rcc rId="8277" sId="5">
    <oc r="E10">
      <v>16065</v>
    </oc>
    <nc r="E10"/>
  </rcc>
  <rcc rId="8278" sId="5">
    <oc r="E11">
      <v>44390</v>
    </oc>
    <nc r="E11"/>
  </rcc>
  <rcc rId="8279" sId="5">
    <oc r="E12">
      <v>15485</v>
    </oc>
    <nc r="E12"/>
  </rcc>
  <rcc rId="8280" sId="5">
    <oc r="E13">
      <v>12020</v>
    </oc>
    <nc r="E13"/>
  </rcc>
  <rcc rId="8281" sId="5">
    <oc r="E14">
      <v>67050</v>
    </oc>
    <nc r="E14"/>
  </rcc>
  <rcc rId="8282" sId="5">
    <oc r="E15">
      <v>18140</v>
    </oc>
    <nc r="E15"/>
  </rcc>
  <rcc rId="8283" sId="5">
    <oc r="E16">
      <v>4526</v>
    </oc>
    <nc r="E16"/>
  </rcc>
  <rcc rId="8284" sId="5">
    <oc r="E17">
      <v>30995</v>
    </oc>
    <nc r="E17"/>
  </rcc>
  <rcc rId="8285" sId="5">
    <oc r="E18">
      <v>14820</v>
    </oc>
    <nc r="E18"/>
  </rcc>
  <rcc rId="8286" sId="5">
    <oc r="E19">
      <v>8580</v>
    </oc>
    <nc r="E19"/>
  </rcc>
  <rcc rId="8287" sId="5">
    <oc r="E20">
      <v>46590</v>
    </oc>
    <nc r="E20"/>
  </rcc>
  <rcc rId="8288" sId="5">
    <oc r="E21">
      <v>65725</v>
    </oc>
    <nc r="E21"/>
  </rcc>
  <rcc rId="8289" sId="5">
    <oc r="E22">
      <v>46640</v>
    </oc>
    <nc r="E22"/>
  </rcc>
  <rcc rId="8290" sId="5">
    <oc r="E23">
      <v>9475</v>
    </oc>
    <nc r="E23"/>
  </rcc>
  <rcc rId="8291" sId="5">
    <oc r="E24">
      <v>6105</v>
    </oc>
    <nc r="E24"/>
  </rcc>
  <rcc rId="8292" sId="5">
    <oc r="E25">
      <v>13670</v>
    </oc>
    <nc r="E25"/>
  </rcc>
  <rcc rId="8293" sId="5">
    <oc r="E26">
      <v>7995</v>
    </oc>
    <nc r="E26"/>
  </rcc>
  <rcc rId="8294" sId="5">
    <oc r="E28">
      <v>4125</v>
    </oc>
    <nc r="E28"/>
  </rcc>
  <rcc rId="8295" sId="5">
    <oc r="E29">
      <v>15715</v>
    </oc>
    <nc r="E29"/>
  </rcc>
  <rcc rId="8296" sId="5">
    <oc r="E30">
      <v>57535</v>
    </oc>
    <nc r="E30"/>
  </rcc>
  <rcc rId="8297" sId="5">
    <oc r="E31">
      <v>16210</v>
    </oc>
    <nc r="E31"/>
  </rcc>
  <rcc rId="8298" sId="5">
    <oc r="E32">
      <v>16855</v>
    </oc>
    <nc r="E32"/>
  </rcc>
  <rcc rId="8299" sId="5">
    <oc r="E33">
      <v>53375</v>
    </oc>
    <nc r="E33"/>
  </rcc>
  <rcc rId="8300" sId="5">
    <oc r="E34">
      <v>11885</v>
    </oc>
    <nc r="E34"/>
  </rcc>
  <rcc rId="8301" sId="5">
    <oc r="E35">
      <v>9510</v>
    </oc>
    <nc r="E35"/>
  </rcc>
  <rcc rId="8302" sId="5">
    <oc r="E36">
      <v>65250</v>
    </oc>
    <nc r="E36"/>
  </rcc>
  <rcc rId="8303" sId="5">
    <oc r="E37">
      <v>23540</v>
    </oc>
    <nc r="E37"/>
  </rcc>
  <rcc rId="8304" sId="5">
    <oc r="E38">
      <v>85500</v>
    </oc>
    <nc r="E38"/>
  </rcc>
  <rcc rId="8305" sId="5">
    <oc r="E39">
      <v>9690</v>
    </oc>
    <nc r="E39"/>
  </rcc>
  <rcc rId="8306" sId="5">
    <oc r="E40">
      <v>62100</v>
    </oc>
    <nc r="E40"/>
  </rcc>
  <rcc rId="8307" sId="5">
    <oc r="E41">
      <v>15960</v>
    </oc>
    <nc r="E41"/>
  </rcc>
  <rcc rId="8308" sId="5">
    <oc r="E42">
      <v>102080</v>
    </oc>
    <nc r="E42"/>
  </rcc>
  <rcc rId="8309" sId="5">
    <oc r="E43">
      <v>10975</v>
    </oc>
    <nc r="E43"/>
  </rcc>
  <rcc rId="8310" sId="5">
    <oc r="E44">
      <v>22500</v>
    </oc>
    <nc r="E44"/>
  </rcc>
  <rcc rId="8311" sId="5">
    <oc r="E45">
      <v>17980</v>
    </oc>
    <nc r="E45"/>
  </rcc>
  <rcc rId="8312" sId="5">
    <oc r="E46">
      <v>30135</v>
    </oc>
    <nc r="E46"/>
  </rcc>
  <rcc rId="8313" sId="5">
    <oc r="E47">
      <v>6945</v>
    </oc>
    <nc r="E47"/>
  </rcc>
  <rcc rId="8314" sId="5">
    <oc r="E48">
      <v>23505</v>
    </oc>
    <nc r="E48"/>
  </rcc>
  <rcc rId="8315" sId="5">
    <oc r="E49">
      <v>31530</v>
    </oc>
    <nc r="E49"/>
  </rcc>
  <rcc rId="8316" sId="5">
    <oc r="E50">
      <v>17225</v>
    </oc>
    <nc r="E50"/>
  </rcc>
  <rcc rId="8317" sId="5">
    <oc r="E51">
      <v>67600</v>
    </oc>
    <nc r="E51"/>
  </rcc>
  <rcc rId="8318" sId="5">
    <oc r="E52">
      <v>18835</v>
    </oc>
    <nc r="E52"/>
  </rcc>
  <rcc rId="8319" sId="5">
    <oc r="E53">
      <v>35130</v>
    </oc>
    <nc r="E53"/>
  </rcc>
  <rcc rId="8320" sId="5">
    <oc r="E54">
      <v>37140</v>
    </oc>
    <nc r="E54"/>
  </rcc>
  <rcc rId="8321" sId="5">
    <oc r="E55">
      <v>4615</v>
    </oc>
    <nc r="E55"/>
  </rcc>
  <rcc rId="8322" sId="5">
    <oc r="E56">
      <v>249005</v>
    </oc>
    <nc r="E56"/>
  </rcc>
  <rcc rId="8323" sId="5">
    <oc r="E57">
      <v>30790</v>
    </oc>
    <nc r="E57"/>
  </rcc>
  <rcc rId="8324" sId="5">
    <oc r="E58">
      <v>585</v>
    </oc>
    <nc r="E58"/>
  </rcc>
  <rcc rId="8325" sId="5">
    <oc r="E59">
      <v>65295</v>
    </oc>
    <nc r="E59"/>
  </rcc>
  <rcc rId="8326" sId="5">
    <oc r="E60">
      <v>36450</v>
    </oc>
    <nc r="E60"/>
  </rcc>
  <rcc rId="8327" sId="5">
    <oc r="E61">
      <v>1915</v>
    </oc>
    <nc r="E61"/>
  </rcc>
  <rcc rId="8328" sId="5">
    <oc r="E62">
      <v>7060</v>
    </oc>
    <nc r="E62"/>
  </rcc>
  <rcc rId="8329" sId="5">
    <oc r="E63">
      <v>48230</v>
    </oc>
    <nc r="E63"/>
  </rcc>
  <rcc rId="8330" sId="5">
    <oc r="E64">
      <v>16530</v>
    </oc>
    <nc r="E64"/>
  </rcc>
  <rcc rId="8331" sId="5">
    <oc r="E65">
      <v>5130</v>
    </oc>
    <nc r="E65"/>
  </rcc>
  <rcc rId="8332" sId="5">
    <oc r="E66">
      <v>20360</v>
    </oc>
    <nc r="E66"/>
  </rcc>
  <rcc rId="8333" sId="5">
    <oc r="E67">
      <v>21785</v>
    </oc>
    <nc r="E67"/>
  </rcc>
  <rcc rId="8334" sId="5">
    <oc r="E68">
      <v>4285</v>
    </oc>
    <nc r="E68"/>
  </rcc>
  <rcc rId="8335" sId="5">
    <oc r="E70">
      <v>19690</v>
    </oc>
    <nc r="E70"/>
  </rcc>
  <rcc rId="8336" sId="5">
    <oc r="E71">
      <v>33405</v>
    </oc>
    <nc r="E71"/>
  </rcc>
  <rcc rId="8337" sId="5">
    <oc r="E72">
      <v>30365</v>
    </oc>
    <nc r="E72"/>
  </rcc>
  <rcc rId="8338" sId="5">
    <oc r="E73">
      <v>2905</v>
    </oc>
    <nc r="E73"/>
  </rcc>
  <rcc rId="8339" sId="5">
    <oc r="E74">
      <v>3350</v>
    </oc>
    <nc r="E74"/>
  </rcc>
  <rcc rId="8340" sId="5">
    <oc r="E75">
      <v>5020</v>
    </oc>
    <nc r="E75"/>
  </rcc>
  <rcc rId="8341" sId="5">
    <oc r="E76">
      <v>48130</v>
    </oc>
    <nc r="E76"/>
  </rcc>
  <rcc rId="8342" sId="5">
    <oc r="E77">
      <v>9870</v>
    </oc>
    <nc r="E77"/>
  </rcc>
  <rcc rId="8343" sId="5">
    <oc r="E78">
      <v>10355</v>
    </oc>
    <nc r="E78"/>
  </rcc>
  <rcc rId="8344" sId="5">
    <oc r="E79">
      <v>5875</v>
    </oc>
    <nc r="E79"/>
  </rcc>
  <rcc rId="8345" sId="5">
    <oc r="E80">
      <v>4290</v>
    </oc>
    <nc r="E80"/>
  </rcc>
  <rcc rId="8346" sId="5">
    <oc r="E81">
      <v>9265</v>
    </oc>
    <nc r="E81"/>
  </rcc>
  <rcc rId="8347" sId="5">
    <oc r="E82">
      <v>1390</v>
    </oc>
    <nc r="E82"/>
  </rcc>
  <rcc rId="8348" sId="5">
    <oc r="E83">
      <v>14660</v>
    </oc>
    <nc r="E83"/>
  </rcc>
  <rcc rId="8349" sId="5">
    <oc r="E84">
      <v>30</v>
    </oc>
    <nc r="E84"/>
  </rcc>
  <rcc rId="8350" sId="5">
    <oc r="E85">
      <v>24265</v>
    </oc>
    <nc r="E85"/>
  </rcc>
  <rcc rId="8351" sId="5">
    <oc r="E86">
      <v>26230</v>
    </oc>
    <nc r="E86"/>
  </rcc>
  <rcc rId="8352" sId="5">
    <oc r="E87">
      <v>7905</v>
    </oc>
    <nc r="E87"/>
  </rcc>
  <rcc rId="8353" sId="5">
    <oc r="E88">
      <v>2790</v>
    </oc>
    <nc r="E88"/>
  </rcc>
  <rcc rId="8354" sId="5">
    <oc r="E89">
      <v>25460</v>
    </oc>
    <nc r="E89"/>
  </rcc>
  <rcc rId="8355" sId="5">
    <oc r="E90">
      <v>26310</v>
    </oc>
    <nc r="E90"/>
  </rcc>
  <rcc rId="8356" sId="5">
    <oc r="E91">
      <v>59990</v>
    </oc>
    <nc r="E91"/>
  </rcc>
  <rcc rId="8357" sId="5">
    <oc r="E92">
      <v>37430</v>
    </oc>
    <nc r="E92"/>
  </rcc>
  <rcc rId="8358" sId="5">
    <oc r="E94">
      <v>14450</v>
    </oc>
    <nc r="E94"/>
  </rcc>
  <rcc rId="8359" sId="5">
    <oc r="E95">
      <v>16395</v>
    </oc>
    <nc r="E95"/>
  </rcc>
  <rcc rId="8360" sId="5">
    <oc r="E96">
      <v>5265</v>
    </oc>
    <nc r="E96"/>
  </rcc>
  <rcc rId="8361" sId="5">
    <oc r="E97">
      <v>30070</v>
    </oc>
    <nc r="E97"/>
  </rcc>
  <rcc rId="8362" sId="5">
    <oc r="E98">
      <v>6910</v>
    </oc>
    <nc r="E98"/>
  </rcc>
  <rcc rId="8363" sId="5">
    <oc r="E99">
      <v>38750</v>
    </oc>
    <nc r="E99"/>
  </rcc>
  <rcc rId="8364" sId="5">
    <oc r="E100">
      <v>28180</v>
    </oc>
    <nc r="E100"/>
  </rcc>
  <rcc rId="8365" sId="5">
    <oc r="E101">
      <v>24750</v>
    </oc>
    <nc r="E101"/>
  </rcc>
  <rcc rId="8366" sId="5">
    <oc r="E102">
      <v>13600</v>
    </oc>
    <nc r="E102"/>
  </rcc>
  <rcc rId="8367" sId="5">
    <oc r="E103">
      <v>12250</v>
    </oc>
    <nc r="E103"/>
  </rcc>
  <rcc rId="8368" sId="5">
    <oc r="E104">
      <v>21935</v>
    </oc>
    <nc r="E104"/>
  </rcc>
  <rcc rId="8369" sId="5">
    <oc r="E105">
      <v>2650</v>
    </oc>
    <nc r="E105"/>
  </rcc>
  <rcc rId="8370" sId="5">
    <oc r="E106">
      <v>7110</v>
    </oc>
    <nc r="E106"/>
  </rcc>
  <rcc rId="8371" sId="5">
    <oc r="E107">
      <v>5475</v>
    </oc>
    <nc r="E107"/>
  </rcc>
  <rcc rId="8372" sId="5">
    <oc r="E108">
      <v>94645</v>
    </oc>
    <nc r="E108"/>
  </rcc>
  <rcc rId="8373" sId="5">
    <oc r="E109">
      <v>34940</v>
    </oc>
    <nc r="E109"/>
  </rcc>
  <rcc rId="8374" sId="5">
    <oc r="E110">
      <v>9170</v>
    </oc>
    <nc r="E110"/>
  </rcc>
  <rcc rId="8375" sId="5">
    <oc r="E111">
      <v>20395</v>
    </oc>
    <nc r="E111"/>
  </rcc>
  <rcc rId="8376" sId="5">
    <oc r="E112">
      <v>3355</v>
    </oc>
    <nc r="E112"/>
  </rcc>
  <rcc rId="8377" sId="5">
    <oc r="E113">
      <v>16700</v>
    </oc>
    <nc r="E113"/>
  </rcc>
  <rcc rId="8378" sId="5">
    <oc r="E114">
      <v>8450</v>
    </oc>
    <nc r="E114"/>
  </rcc>
  <rcc rId="8379" sId="5">
    <oc r="E115">
      <v>43865</v>
    </oc>
    <nc r="E115"/>
  </rcc>
  <rcc rId="8380" sId="5">
    <oc r="E116">
      <v>34215</v>
    </oc>
    <nc r="E116"/>
  </rcc>
  <rcc rId="8381" sId="5">
    <oc r="E117">
      <v>92415</v>
    </oc>
    <nc r="E117"/>
  </rcc>
  <rcc rId="8382" sId="5">
    <oc r="E118">
      <v>35885</v>
    </oc>
    <nc r="E118"/>
  </rcc>
  <rcc rId="8383" sId="5">
    <oc r="E120">
      <v>83920</v>
    </oc>
    <nc r="E120"/>
  </rcc>
  <rcc rId="8384" sId="5">
    <oc r="E121">
      <v>80280</v>
    </oc>
    <nc r="E121"/>
  </rcc>
  <rcc rId="8385" sId="5">
    <oc r="E122">
      <v>13810</v>
    </oc>
    <nc r="E122"/>
  </rcc>
  <rcc rId="8386" sId="5">
    <oc r="E123">
      <v>4035</v>
    </oc>
    <nc r="E123"/>
  </rcc>
  <rcc rId="8387" sId="5">
    <oc r="E124">
      <v>6560</v>
    </oc>
    <nc r="E124"/>
  </rcc>
  <rcc rId="8388" sId="5">
    <oc r="E125">
      <v>7775</v>
    </oc>
    <nc r="E125"/>
  </rcc>
  <rcc rId="8389" sId="5">
    <oc r="E126">
      <v>27810</v>
    </oc>
    <nc r="E126"/>
  </rcc>
  <rcc rId="8390" sId="5">
    <oc r="E127">
      <v>52925</v>
    </oc>
    <nc r="E127"/>
  </rcc>
  <rcc rId="8391" sId="5">
    <oc r="E128">
      <v>4970</v>
    </oc>
    <nc r="E128"/>
  </rcc>
  <rcc rId="8392" sId="5">
    <oc r="E129">
      <v>13970</v>
    </oc>
    <nc r="E129"/>
  </rcc>
  <rcc rId="8393" sId="5">
    <oc r="E130">
      <v>8535</v>
    </oc>
    <nc r="E130"/>
  </rcc>
  <rcc rId="8394" sId="5">
    <oc r="E131">
      <v>7080</v>
    </oc>
    <nc r="E131"/>
  </rcc>
  <rcc rId="8395" sId="5">
    <oc r="E132">
      <v>8290</v>
    </oc>
    <nc r="E132"/>
  </rcc>
  <rcc rId="8396" sId="5">
    <oc r="E133">
      <v>17330</v>
    </oc>
    <nc r="E133"/>
  </rcc>
  <rcc rId="8397" sId="5">
    <oc r="E134">
      <v>15920</v>
    </oc>
    <nc r="E134"/>
  </rcc>
  <rcc rId="8398" sId="5">
    <oc r="E135">
      <v>28450</v>
    </oc>
    <nc r="E135"/>
  </rcc>
  <rcc rId="8399" sId="5">
    <oc r="E136">
      <v>55640</v>
    </oc>
    <nc r="E136"/>
  </rcc>
  <rcc rId="8400" sId="5">
    <oc r="E137">
      <v>26235</v>
    </oc>
    <nc r="E137"/>
  </rcc>
  <rcc rId="8401" sId="5">
    <oc r="E138">
      <v>24790</v>
    </oc>
    <nc r="E138"/>
  </rcc>
  <rcc rId="8402" sId="5">
    <oc r="E139">
      <v>38800</v>
    </oc>
    <nc r="E139"/>
  </rcc>
  <rcc rId="8403" sId="5">
    <oc r="E140">
      <v>17050</v>
    </oc>
    <nc r="E140"/>
  </rcc>
  <rcc rId="8404" sId="5">
    <oc r="E141">
      <v>7325</v>
    </oc>
    <nc r="E141"/>
  </rcc>
  <rcc rId="8405" sId="5">
    <oc r="E142">
      <v>23740</v>
    </oc>
    <nc r="E142"/>
  </rcc>
  <rcc rId="8406" sId="5">
    <oc r="E143">
      <v>39910</v>
    </oc>
    <nc r="E143"/>
  </rcc>
  <rcc rId="8407" sId="5">
    <oc r="E144">
      <v>50630</v>
    </oc>
    <nc r="E144"/>
  </rcc>
  <rcc rId="8408" sId="5">
    <oc r="E145">
      <v>8325</v>
    </oc>
    <nc r="E145"/>
  </rcc>
  <rcc rId="8409" sId="5">
    <oc r="E146">
      <v>9595</v>
    </oc>
    <nc r="E146"/>
  </rcc>
  <rcc rId="8410" sId="5">
    <oc r="E147">
      <v>25690</v>
    </oc>
    <nc r="E147"/>
  </rcc>
  <rcc rId="8411" sId="5">
    <oc r="E148">
      <v>12285</v>
    </oc>
    <nc r="E148"/>
  </rcc>
  <rcc rId="8412" sId="5">
    <oc r="E149">
      <v>38575</v>
    </oc>
    <nc r="E149"/>
  </rcc>
  <rcc rId="8413" sId="5">
    <oc r="E150">
      <v>37060</v>
    </oc>
    <nc r="E150"/>
  </rcc>
  <rcc rId="8414" sId="5">
    <oc r="E151">
      <v>41570</v>
    </oc>
    <nc r="E151"/>
  </rcc>
  <rcc rId="8415" sId="5">
    <oc r="E152">
      <v>21425</v>
    </oc>
    <nc r="E152"/>
  </rcc>
  <rcc rId="8416" sId="5">
    <oc r="E153">
      <v>1405</v>
    </oc>
    <nc r="E153"/>
  </rcc>
  <rcc rId="8417" sId="5">
    <oc r="E154">
      <v>26395</v>
    </oc>
    <nc r="E154"/>
  </rcc>
  <rcc rId="8418" sId="5">
    <oc r="E155">
      <v>69265</v>
    </oc>
    <nc r="E155"/>
  </rcc>
  <rcc rId="8419" sId="5">
    <oc r="E156">
      <v>20775</v>
    </oc>
    <nc r="E156"/>
  </rcc>
  <rcc rId="8420" sId="5">
    <oc r="E157">
      <v>32955</v>
    </oc>
    <nc r="E157"/>
  </rcc>
  <rcc rId="8421" sId="5">
    <oc r="E158">
      <v>1995</v>
    </oc>
    <nc r="E158"/>
  </rcc>
  <rcc rId="8422" sId="5">
    <oc r="E159">
      <v>6630</v>
    </oc>
    <nc r="E159"/>
  </rcc>
  <rcc rId="8423" sId="5">
    <oc r="E160">
      <v>8920</v>
    </oc>
    <nc r="E160"/>
  </rcc>
  <rcc rId="8424" sId="5">
    <oc r="E161">
      <v>90440</v>
    </oc>
    <nc r="E161"/>
  </rcc>
  <rcc rId="8425" sId="5">
    <oc r="E162">
      <v>67195</v>
    </oc>
    <nc r="E162"/>
  </rcc>
  <rcc rId="8426" sId="5">
    <oc r="E163">
      <v>16290</v>
    </oc>
    <nc r="E163"/>
  </rcc>
  <rcc rId="8427" sId="5">
    <oc r="E164">
      <v>46080</v>
    </oc>
    <nc r="E164"/>
  </rcc>
  <rcc rId="8428" sId="5">
    <oc r="E165">
      <v>28880</v>
    </oc>
    <nc r="E165"/>
  </rcc>
  <rcc rId="8429" sId="5">
    <oc r="E166">
      <v>20465</v>
    </oc>
    <nc r="E166"/>
  </rcc>
  <rcc rId="8430" sId="5">
    <oc r="E167">
      <v>49610</v>
    </oc>
    <nc r="E167"/>
  </rcc>
  <rcc rId="8431" sId="5">
    <oc r="E168">
      <v>11880</v>
    </oc>
    <nc r="E168"/>
  </rcc>
  <rcc rId="8432" sId="5">
    <oc r="E169">
      <v>11245</v>
    </oc>
    <nc r="E169"/>
  </rcc>
  <rcc rId="8433" sId="5">
    <oc r="E170">
      <v>8245</v>
    </oc>
    <nc r="E170"/>
  </rcc>
  <rcc rId="8434" sId="5">
    <oc r="E171">
      <v>66715</v>
    </oc>
    <nc r="E171"/>
  </rcc>
  <rcc rId="8435" sId="5">
    <oc r="E172">
      <v>37385</v>
    </oc>
    <nc r="E172"/>
  </rcc>
  <rcc rId="8436" sId="5">
    <oc r="E173">
      <v>15620</v>
    </oc>
    <nc r="E173"/>
  </rcc>
  <rcc rId="8437" sId="5">
    <oc r="E174">
      <v>8180</v>
    </oc>
    <nc r="E174"/>
  </rcc>
  <rcc rId="8438" sId="5">
    <oc r="E175">
      <v>50020</v>
    </oc>
    <nc r="E175"/>
  </rcc>
  <rcc rId="8439" sId="5">
    <oc r="E176">
      <v>43550</v>
    </oc>
    <nc r="E176"/>
  </rcc>
  <rcc rId="8440" sId="5">
    <oc r="E177">
      <v>28880</v>
    </oc>
    <nc r="E177"/>
  </rcc>
  <rcc rId="8441" sId="5">
    <oc r="E178">
      <v>121050</v>
    </oc>
    <nc r="E178"/>
  </rcc>
  <rcc rId="8442" sId="5">
    <oc r="E179">
      <v>43480</v>
    </oc>
    <nc r="E179"/>
  </rcc>
  <rcc rId="8443" sId="5">
    <oc r="E180">
      <v>36350</v>
    </oc>
    <nc r="E180"/>
  </rcc>
  <rcc rId="8444" sId="5">
    <oc r="E181">
      <v>7460</v>
    </oc>
    <nc r="E181"/>
  </rcc>
  <rcc rId="8445" sId="5">
    <oc r="E182">
      <v>6710</v>
    </oc>
    <nc r="E182"/>
  </rcc>
  <rcc rId="8446" sId="5">
    <oc r="E183">
      <v>29445</v>
    </oc>
    <nc r="E183"/>
  </rcc>
  <rcc rId="8447" sId="5">
    <oc r="E184">
      <v>19595</v>
    </oc>
    <nc r="E184"/>
  </rcc>
  <rcc rId="8448" sId="5">
    <oc r="E185">
      <v>8345</v>
    </oc>
    <nc r="E185"/>
  </rcc>
  <rcc rId="8449" sId="5">
    <oc r="E186">
      <v>15305</v>
    </oc>
    <nc r="E186"/>
  </rcc>
  <rcc rId="8450" sId="5">
    <oc r="E187">
      <v>39615</v>
    </oc>
    <nc r="E187"/>
  </rcc>
  <rcc rId="8451" sId="5">
    <oc r="E188">
      <v>11315</v>
    </oc>
    <nc r="E188"/>
  </rcc>
  <rcc rId="8452" sId="5">
    <oc r="E189">
      <v>117445</v>
    </oc>
    <nc r="E189"/>
  </rcc>
  <rcc rId="8453" sId="5">
    <oc r="E190">
      <v>3475</v>
    </oc>
    <nc r="E190"/>
  </rcc>
  <rcc rId="8454" sId="5">
    <oc r="E191">
      <v>19900</v>
    </oc>
    <nc r="E191"/>
  </rcc>
  <rcc rId="8455" sId="5">
    <oc r="E192">
      <v>29040</v>
    </oc>
    <nc r="E192"/>
  </rcc>
  <rcc rId="8456" sId="5">
    <oc r="E193">
      <v>20180</v>
    </oc>
    <nc r="E193"/>
  </rcc>
  <rcc rId="8457" sId="5">
    <oc r="E194">
      <v>10225</v>
    </oc>
    <nc r="E194"/>
  </rcc>
  <rcc rId="8458" sId="5">
    <oc r="E195">
      <v>8375</v>
    </oc>
    <nc r="E195"/>
  </rcc>
  <rcc rId="8459" sId="5">
    <oc r="E196">
      <v>12110</v>
    </oc>
    <nc r="E196"/>
  </rcc>
  <rcc rId="8460" sId="5">
    <oc r="E197">
      <v>7785</v>
    </oc>
    <nc r="E197"/>
  </rcc>
  <rcc rId="8461" sId="5">
    <oc r="E198">
      <v>15295</v>
    </oc>
    <nc r="E198"/>
  </rcc>
  <rcc rId="8462" sId="5">
    <oc r="E199">
      <v>16020</v>
    </oc>
    <nc r="E199"/>
  </rcc>
  <rcc rId="8463" sId="5">
    <oc r="E200">
      <v>20205</v>
    </oc>
    <nc r="E200"/>
  </rcc>
  <rcc rId="8464" sId="5">
    <oc r="E201">
      <v>12845</v>
    </oc>
    <nc r="E201"/>
  </rcc>
  <rrc rId="8465" sId="5" ref="A28:XFD28" action="insertRow">
    <undo index="0" exp="area" ref3D="1" dr="$I$1:$M$1048576" dn="Z_59BB3A05_2517_4212_B4B0_766CE27362F6_.wvu.Cols" sId="5"/>
    <undo index="0" exp="area" ref3D="1" dr="$I$1:$M$1048576" dn="Z_11E80AD0_6AA7_470D_8311_11AF96F196E5_.wvu.Cols" sId="5"/>
  </rrc>
  <rcc rId="8466" sId="5" odxf="1" dxf="1">
    <nc r="B28" t="inlineStr">
      <is>
        <t>Ибрагимов Саид Магомедович</t>
      </is>
    </nc>
    <odxf>
      <border outline="0">
        <left/>
      </border>
    </odxf>
    <ndxf>
      <border outline="0">
        <left style="thin">
          <color indexed="64"/>
        </left>
      </border>
    </ndxf>
  </rcc>
  <rcc rId="8467" sId="5">
    <nc r="C28" t="inlineStr">
      <is>
        <t>011067171089-22</t>
      </is>
    </nc>
  </rcc>
  <rfmt sheetId="5" sqref="D28" start="0" length="0">
    <dxf>
      <fill>
        <patternFill patternType="none">
          <bgColor indexed="65"/>
        </patternFill>
      </fill>
    </dxf>
  </rfmt>
  <rfmt sheetId="5" sqref="E28" start="0" length="0">
    <dxf>
      <fill>
        <patternFill patternType="none">
          <bgColor indexed="65"/>
        </patternFill>
      </fill>
    </dxf>
  </rfmt>
  <rcc rId="8468" sId="5" odxf="1" dxf="1">
    <nc r="F28">
      <f>E28-D28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8469" sId="5">
    <nc r="D28">
      <v>0</v>
    </nc>
  </rcc>
  <rfmt sheetId="5" sqref="B28:C28" start="0" length="0">
    <dxf>
      <border>
        <top style="medium">
          <color indexed="64"/>
        </top>
      </border>
    </dxf>
  </rfmt>
  <rfmt sheetId="5" sqref="B28:C28" start="0" length="0">
    <dxf>
      <border>
        <bottom style="medium">
          <color indexed="64"/>
        </bottom>
      </border>
    </dxf>
  </rfmt>
  <rfmt sheetId="5" sqref="G27">
    <dxf>
      <fill>
        <patternFill patternType="solid">
          <bgColor rgb="FFFF0000"/>
        </patternFill>
      </fill>
    </dxf>
  </rfmt>
  <rcc rId="8470" sId="5">
    <nc r="G27" t="inlineStr">
      <is>
        <t>Демонтаж</t>
      </is>
    </nc>
  </rcc>
  <rcc rId="8471" sId="5">
    <oc r="F27">
      <v>296</v>
    </oc>
    <nc r="F27">
      <v>50</v>
    </nc>
  </rcc>
  <rcc rId="8472" sId="6">
    <oc r="E1" t="inlineStr">
      <is>
        <t>Апрель</t>
      </is>
    </oc>
    <nc r="E1" t="inlineStr">
      <is>
        <t>Май</t>
      </is>
    </nc>
  </rcc>
  <rcc rId="8473" sId="6" numFmtId="19">
    <oc r="D6">
      <v>44644</v>
    </oc>
    <nc r="D6">
      <v>44677</v>
    </nc>
  </rcc>
  <rcc rId="8474" sId="6" numFmtId="19">
    <oc r="E6">
      <v>44676</v>
    </oc>
    <nc r="E6">
      <v>44705</v>
    </nc>
  </rcc>
  <rcc rId="8475" sId="6">
    <oc r="D7">
      <v>7578</v>
    </oc>
    <nc r="D7">
      <v>7812</v>
    </nc>
  </rcc>
  <rcc rId="8476" sId="6">
    <oc r="D8">
      <v>10497</v>
    </oc>
    <nc r="D8">
      <v>11067</v>
    </nc>
  </rcc>
  <rcc rId="8477" sId="6" odxf="1" dxf="1">
    <oc r="D10">
      <v>31367</v>
    </oc>
    <nc r="D10">
      <v>31992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478" sId="6">
    <oc r="D11">
      <v>34065</v>
    </oc>
    <nc r="D11">
      <v>34732</v>
    </nc>
  </rcc>
  <rcc rId="8479" sId="6">
    <oc r="D12">
      <v>21510</v>
    </oc>
    <nc r="D12">
      <v>21740</v>
    </nc>
  </rcc>
  <rcc rId="8480" sId="6">
    <oc r="D16">
      <v>504</v>
    </oc>
    <nc r="D16">
      <v>526</v>
    </nc>
  </rcc>
  <rcc rId="8481" sId="6">
    <oc r="D17">
      <v>639</v>
    </oc>
    <nc r="D17">
      <v>732</v>
    </nc>
  </rcc>
  <rcc rId="8482" sId="6">
    <oc r="D20">
      <v>39384</v>
    </oc>
    <nc r="D20">
      <v>39544</v>
    </nc>
  </rcc>
  <rcc rId="8483" sId="6">
    <oc r="D21">
      <v>19486</v>
    </oc>
    <nc r="D21">
      <v>19867</v>
    </nc>
  </rcc>
  <rcc rId="8484" sId="6" odxf="1" dxf="1">
    <oc r="D23">
      <v>4088</v>
    </oc>
    <nc r="D23">
      <v>4188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485" sId="6">
    <oc r="D24">
      <v>25250</v>
    </oc>
    <nc r="D24">
      <v>25350</v>
    </nc>
  </rcc>
  <rcc rId="8486" sId="6">
    <oc r="D25">
      <v>15121</v>
    </oc>
    <nc r="D25">
      <v>15225</v>
    </nc>
  </rcc>
  <rcc rId="8487" sId="6">
    <oc r="D26">
      <v>23642</v>
    </oc>
    <nc r="D26">
      <v>23815</v>
    </nc>
  </rcc>
  <rcc rId="8488" sId="6">
    <oc r="D29">
      <v>51393</v>
    </oc>
    <nc r="D29">
      <v>52730</v>
    </nc>
  </rcc>
  <rcc rId="8489" sId="6" odxf="1" dxf="1">
    <oc r="D30">
      <v>4592</v>
    </oc>
    <nc r="D30">
      <v>4682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490" sId="6">
    <oc r="D31">
      <v>19758</v>
    </oc>
    <nc r="D31">
      <v>20582</v>
    </nc>
  </rcc>
  <rcc rId="8491" sId="6">
    <oc r="D32">
      <v>25036</v>
    </oc>
    <nc r="D32">
      <v>25707</v>
    </nc>
  </rcc>
  <rcc rId="8492" sId="6" odxf="1" dxf="1">
    <oc r="D33">
      <v>16958</v>
    </oc>
    <nc r="D33">
      <v>17408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493" sId="6">
    <oc r="D34">
      <v>62473</v>
    </oc>
    <nc r="D34">
      <v>63519</v>
    </nc>
  </rcc>
  <rcc rId="8494" sId="6">
    <oc r="D37">
      <v>22328</v>
    </oc>
    <nc r="D37">
      <v>22941</v>
    </nc>
  </rcc>
  <rcc rId="8495" sId="6">
    <oc r="D39">
      <v>19136</v>
    </oc>
    <nc r="D39">
      <v>19243</v>
    </nc>
  </rcc>
  <rcc rId="8496" sId="6">
    <oc r="D40">
      <v>39761</v>
    </oc>
    <nc r="D40">
      <v>39886</v>
    </nc>
  </rcc>
  <rcc rId="8497" sId="6">
    <oc r="D41">
      <v>452</v>
    </oc>
    <nc r="D41">
      <v>468</v>
    </nc>
  </rcc>
  <rcc rId="8498" sId="6">
    <oc r="E7">
      <v>7812</v>
    </oc>
    <nc r="E7"/>
  </rcc>
  <rcc rId="8499" sId="6">
    <oc r="E8">
      <v>11067</v>
    </oc>
    <nc r="E8"/>
  </rcc>
  <rcc rId="8500" sId="6">
    <oc r="E9">
      <v>314</v>
    </oc>
    <nc r="E9"/>
  </rcc>
  <rcc rId="8501" sId="6">
    <oc r="E10">
      <v>31992</v>
    </oc>
    <nc r="E10"/>
  </rcc>
  <rcc rId="8502" sId="6">
    <oc r="E11">
      <v>34732</v>
    </oc>
    <nc r="E11"/>
  </rcc>
  <rcc rId="8503" sId="6">
    <oc r="E12">
      <v>21740</v>
    </oc>
    <nc r="E12"/>
  </rcc>
  <rcc rId="8504" sId="6">
    <oc r="E13">
      <v>1317</v>
    </oc>
    <nc r="E13"/>
  </rcc>
  <rcc rId="8505" sId="6">
    <oc r="E14">
      <v>1853</v>
    </oc>
    <nc r="E14"/>
  </rcc>
  <rcc rId="8506" sId="6">
    <oc r="E15">
      <v>9442</v>
    </oc>
    <nc r="E15"/>
  </rcc>
  <rcc rId="8507" sId="6">
    <oc r="E16">
      <v>526</v>
    </oc>
    <nc r="E16"/>
  </rcc>
  <rcc rId="8508" sId="6">
    <oc r="E17">
      <v>732</v>
    </oc>
    <nc r="E17"/>
  </rcc>
  <rcc rId="8509" sId="6">
    <oc r="E20">
      <v>39544</v>
    </oc>
    <nc r="E20"/>
  </rcc>
  <rcc rId="8510" sId="6">
    <oc r="E21">
      <v>19867</v>
    </oc>
    <nc r="E21"/>
  </rcc>
  <rcc rId="8511" sId="6">
    <oc r="E22">
      <v>31968</v>
    </oc>
    <nc r="E22"/>
  </rcc>
  <rcc rId="8512" sId="6">
    <oc r="E23">
      <v>4188</v>
    </oc>
    <nc r="E23"/>
  </rcc>
  <rcc rId="8513" sId="6">
    <oc r="E24">
      <v>25350</v>
    </oc>
    <nc r="E24"/>
  </rcc>
  <rcc rId="8514" sId="6">
    <oc r="E25">
      <v>15225</v>
    </oc>
    <nc r="E25"/>
  </rcc>
  <rcc rId="8515" sId="6">
    <oc r="E26">
      <v>23815</v>
    </oc>
    <nc r="E26"/>
  </rcc>
  <rcc rId="8516" sId="6">
    <oc r="E29">
      <v>52730</v>
    </oc>
    <nc r="E29"/>
  </rcc>
  <rcc rId="8517" sId="6">
    <oc r="E30">
      <v>4682</v>
    </oc>
    <nc r="E30"/>
  </rcc>
  <rcc rId="8518" sId="6">
    <oc r="E31">
      <v>20582</v>
    </oc>
    <nc r="E31"/>
  </rcc>
  <rcc rId="8519" sId="6">
    <oc r="E32">
      <v>25707</v>
    </oc>
    <nc r="E32"/>
  </rcc>
  <rcc rId="8520" sId="6">
    <oc r="E33">
      <v>17408</v>
    </oc>
    <nc r="E33"/>
  </rcc>
  <rcc rId="8521" sId="6">
    <oc r="E34">
      <v>63519</v>
    </oc>
    <nc r="E34"/>
  </rcc>
  <rcc rId="8522" sId="6">
    <oc r="E35">
      <v>1269</v>
    </oc>
    <nc r="E35"/>
  </rcc>
  <rcc rId="8523" sId="6">
    <oc r="E36">
      <v>8102</v>
    </oc>
    <nc r="E36"/>
  </rcc>
  <rcc rId="8524" sId="6">
    <oc r="E37">
      <v>22941</v>
    </oc>
    <nc r="E37"/>
  </rcc>
  <rcc rId="8525" sId="6">
    <oc r="E38">
      <v>1417</v>
    </oc>
    <nc r="E38"/>
  </rcc>
  <rcc rId="8526" sId="6">
    <oc r="E39">
      <v>19243</v>
    </oc>
    <nc r="E39"/>
  </rcc>
  <rcc rId="8527" sId="6">
    <oc r="E40">
      <v>39886</v>
    </oc>
    <nc r="E40"/>
  </rcc>
  <rcc rId="8528" sId="6">
    <oc r="E41">
      <v>468</v>
    </oc>
    <nc r="E41"/>
  </rcc>
  <rcc rId="8529" sId="6">
    <oc r="D51">
      <v>42815</v>
    </oc>
    <nc r="D51">
      <v>43614</v>
    </nc>
  </rcc>
  <rcc rId="8530" sId="6">
    <oc r="D52">
      <v>64967</v>
    </oc>
    <nc r="D52">
      <v>66198</v>
    </nc>
  </rcc>
  <rcc rId="8531" sId="6" odxf="1" dxf="1">
    <oc r="D53">
      <v>18462</v>
    </oc>
    <nc r="D53">
      <v>19960</v>
    </nc>
    <odxf>
      <alignment horizontal="center" vertical="top" readingOrder="0"/>
    </odxf>
    <ndxf>
      <alignment horizontal="left" vertical="center" readingOrder="0"/>
    </ndxf>
  </rcc>
  <rfmt sheetId="6" sqref="D54" start="0" length="0">
    <dxf>
      <alignment vertical="center" readingOrder="0"/>
    </dxf>
  </rfmt>
  <rcc rId="8532" sId="6">
    <oc r="D56">
      <v>21535</v>
    </oc>
    <nc r="D56">
      <v>21771</v>
    </nc>
  </rcc>
  <rcc rId="8533" sId="6">
    <oc r="D57">
      <v>4037</v>
    </oc>
    <nc r="D57">
      <v>4122</v>
    </nc>
  </rcc>
  <rcc rId="8534" sId="6" odxf="1" dxf="1">
    <oc r="D58">
      <v>8003</v>
    </oc>
    <nc r="D58">
      <v>8078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535" sId="6" odxf="1" dxf="1">
    <oc r="D59">
      <v>13459</v>
    </oc>
    <nc r="D59">
      <v>13814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536" sId="6">
    <oc r="D60">
      <v>16068</v>
    </oc>
    <nc r="D60">
      <v>16294</v>
    </nc>
  </rcc>
  <rcc rId="8537" sId="6">
    <oc r="D61">
      <v>20556</v>
    </oc>
    <nc r="D61">
      <v>21004</v>
    </nc>
  </rcc>
  <rcc rId="8538" sId="6">
    <oc r="D62">
      <v>23936</v>
    </oc>
    <nc r="D62">
      <v>24510</v>
    </nc>
  </rcc>
  <rcc rId="8539" sId="6">
    <oc r="D63">
      <v>39004</v>
    </oc>
    <nc r="D63">
      <v>39450</v>
    </nc>
  </rcc>
  <rcc rId="8540" sId="6">
    <oc r="D66">
      <v>25597</v>
    </oc>
    <nc r="D66">
      <v>26062</v>
    </nc>
  </rcc>
  <rcc rId="8541" sId="6">
    <oc r="D67">
      <v>66160</v>
    </oc>
    <nc r="D67">
      <v>67670</v>
    </nc>
  </rcc>
  <rcc rId="8542" sId="6">
    <oc r="D68">
      <v>11510</v>
    </oc>
    <nc r="D68">
      <v>11640</v>
    </nc>
  </rcc>
  <rcc rId="8543" sId="6">
    <oc r="D69">
      <v>3850</v>
    </oc>
    <nc r="D69">
      <v>3895</v>
    </nc>
  </rcc>
  <rcmt sheetId="6" cell="D69" guid="{00000000-0000-0000-0000-000000000000}" action="delete" author="HP"/>
  <rcc rId="8544" sId="6">
    <oc r="E51">
      <v>43614</v>
    </oc>
    <nc r="E51"/>
  </rcc>
  <rcc rId="8545" sId="6">
    <oc r="E52">
      <v>66198</v>
    </oc>
    <nc r="E52"/>
  </rcc>
  <rcc rId="8546" sId="6">
    <oc r="E53">
      <v>19960</v>
    </oc>
    <nc r="E53"/>
  </rcc>
  <rcc rId="8547" sId="6">
    <oc r="E55">
      <v>9405</v>
    </oc>
    <nc r="E55"/>
  </rcc>
  <rcc rId="8548" sId="6">
    <oc r="E56">
      <v>21771</v>
    </oc>
    <nc r="E56"/>
  </rcc>
  <rcc rId="8549" sId="6">
    <oc r="E57">
      <v>4122</v>
    </oc>
    <nc r="E57"/>
  </rcc>
  <rcc rId="8550" sId="6">
    <oc r="E58">
      <v>8078</v>
    </oc>
    <nc r="E58"/>
  </rcc>
  <rcc rId="8551" sId="6">
    <oc r="E59">
      <v>13814</v>
    </oc>
    <nc r="E59"/>
  </rcc>
  <rcc rId="8552" sId="6">
    <oc r="E60">
      <v>16294</v>
    </oc>
    <nc r="E60"/>
  </rcc>
  <rcc rId="8553" sId="6">
    <oc r="E61">
      <v>21004</v>
    </oc>
    <nc r="E61"/>
  </rcc>
  <rcc rId="8554" sId="6">
    <oc r="E62">
      <v>24510</v>
    </oc>
    <nc r="E62"/>
  </rcc>
  <rcc rId="8555" sId="6">
    <oc r="E63">
      <v>39450</v>
    </oc>
    <nc r="E63"/>
  </rcc>
  <rcc rId="8556" sId="6">
    <oc r="E64">
      <v>40</v>
    </oc>
    <nc r="E64"/>
  </rcc>
  <rcc rId="8557" sId="6">
    <oc r="E65">
      <v>125</v>
    </oc>
    <nc r="E65"/>
  </rcc>
  <rcc rId="8558" sId="6">
    <oc r="E66">
      <v>26062</v>
    </oc>
    <nc r="E66"/>
  </rcc>
  <rcc rId="8559" sId="6">
    <oc r="E67">
      <v>67670</v>
    </oc>
    <nc r="E67"/>
  </rcc>
  <rcc rId="8560" sId="6">
    <oc r="E68">
      <v>11640</v>
    </oc>
    <nc r="E68"/>
  </rcc>
  <rcc rId="8561" sId="6">
    <oc r="E69">
      <v>3895</v>
    </oc>
    <nc r="E69"/>
  </rcc>
  <rcc rId="8562" sId="6">
    <oc r="D78">
      <v>47305</v>
    </oc>
    <nc r="D78">
      <v>47880</v>
    </nc>
  </rcc>
  <rcc rId="8563" sId="6" odxf="1" dxf="1">
    <oc r="D79">
      <v>12500</v>
    </oc>
    <nc r="D79">
      <v>12791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564" sId="6">
    <oc r="D80">
      <v>8254</v>
    </oc>
    <nc r="D80">
      <v>8423</v>
    </nc>
  </rcc>
  <rcc rId="8565" sId="6">
    <oc r="D81">
      <v>1531</v>
    </oc>
    <nc r="D81">
      <v>1587</v>
    </nc>
  </rcc>
  <rcc rId="8566" sId="6">
    <oc r="E78">
      <v>47880</v>
    </oc>
    <nc r="E78"/>
  </rcc>
  <rcc rId="8567" sId="6">
    <oc r="E79">
      <v>12791</v>
    </oc>
    <nc r="E79"/>
  </rcc>
  <rcc rId="8568" sId="6">
    <oc r="E80">
      <v>8423</v>
    </oc>
    <nc r="E80"/>
  </rcc>
  <rcc rId="8569" sId="6">
    <oc r="E81">
      <v>1587</v>
    </oc>
    <nc r="E81"/>
  </rcc>
  <rcc rId="8570" sId="6">
    <oc r="D83">
      <v>35714</v>
    </oc>
    <nc r="D83">
      <v>36378</v>
    </nc>
  </rcc>
  <rcc rId="8571" sId="6">
    <oc r="D84">
      <v>134126</v>
    </oc>
    <nc r="D84">
      <v>137512</v>
    </nc>
  </rcc>
  <rcc rId="8572" sId="6">
    <oc r="D85">
      <v>37895</v>
    </oc>
    <nc r="D85">
      <v>38825</v>
    </nc>
  </rcc>
  <rcc rId="8573" sId="6">
    <oc r="D86">
      <v>27010</v>
    </oc>
    <nc r="D86">
      <v>27696</v>
    </nc>
  </rcc>
  <rcc rId="8574" sId="6">
    <oc r="D87">
      <v>10664</v>
    </oc>
    <nc r="D87">
      <v>11098</v>
    </nc>
  </rcc>
  <rcc rId="8575" sId="6">
    <oc r="D88">
      <v>613</v>
    </oc>
    <nc r="D88">
      <v>638</v>
    </nc>
  </rcc>
  <rcc rId="8576" sId="6">
    <oc r="D94">
      <v>68097</v>
    </oc>
    <nc r="D94">
      <v>68668</v>
    </nc>
  </rcc>
  <rcc rId="8577" sId="6">
    <oc r="D95">
      <v>6907</v>
    </oc>
    <nc r="D95">
      <v>7790</v>
    </nc>
  </rcc>
  <rcc rId="8578" sId="6">
    <oc r="E83">
      <v>36378</v>
    </oc>
    <nc r="E83"/>
  </rcc>
  <rcc rId="8579" sId="6">
    <oc r="E84">
      <v>137512</v>
    </oc>
    <nc r="E84"/>
  </rcc>
  <rcc rId="8580" sId="6">
    <oc r="E85">
      <v>38825</v>
    </oc>
    <nc r="E85"/>
  </rcc>
  <rcc rId="8581" sId="6">
    <oc r="E86">
      <v>27696</v>
    </oc>
    <nc r="E86"/>
  </rcc>
  <rcc rId="8582" sId="6">
    <oc r="E87">
      <v>11098</v>
    </oc>
    <nc r="E87"/>
  </rcc>
  <rcc rId="8583" sId="6">
    <oc r="E88">
      <v>638</v>
    </oc>
    <nc r="E88"/>
  </rcc>
  <rcc rId="8584" sId="6">
    <oc r="E92">
      <v>26753</v>
    </oc>
    <nc r="E92"/>
  </rcc>
  <rcc rId="8585" sId="6">
    <oc r="E94">
      <v>68668</v>
    </oc>
    <nc r="E94"/>
  </rcc>
  <rcc rId="8586" sId="6">
    <oc r="E95">
      <v>7790</v>
    </oc>
    <nc r="E95"/>
  </rcc>
  <rcc rId="8587" sId="7">
    <oc r="C13" t="inlineStr">
      <is>
        <t>Апрель 2022г.</t>
      </is>
    </oc>
    <nc r="C13" t="inlineStr">
      <is>
        <t>Май 2022г.</t>
      </is>
    </nc>
  </rcc>
  <rcc rId="8588" sId="8">
    <oc r="C13" t="inlineStr">
      <is>
        <t>Апрель 2022г.</t>
      </is>
    </oc>
    <nc r="C13" t="inlineStr">
      <is>
        <t>Май 2022г.</t>
      </is>
    </nc>
  </rcc>
  <rcc rId="8589" sId="9">
    <oc r="C7" t="inlineStr">
      <is>
        <t>Апрель 2022г.</t>
      </is>
    </oc>
    <nc r="C7" t="inlineStr">
      <is>
        <t>Май 2022г.</t>
      </is>
    </nc>
  </rcc>
  <rcc rId="8590" sId="10">
    <oc r="A2" t="inlineStr">
      <is>
        <t>Апрель 2022 года</t>
      </is>
    </oc>
    <nc r="A2" t="inlineStr">
      <is>
        <t>Май 2022 года</t>
      </is>
    </nc>
  </rcc>
  <rcc rId="8591" sId="13">
    <oc r="A1" t="inlineStr">
      <is>
        <t>СПРАВОЧНАЯ ИНФОРМАЦИЯ потребление коммунальных услуг в здании по адресу г.Химки, ул.Лавочкина, д.13 апрель 2022г.</t>
      </is>
    </oc>
    <nc r="A1" t="inlineStr">
      <is>
        <t>СПРАВОЧНАЯ ИНФОРМАЦИЯ потребление коммунальных услуг в здании по адресу г.Химки, ул.Лавочкина, д.13 май 2022г.</t>
      </is>
    </nc>
  </rcc>
  <rcmt sheetId="5" cell="F27" guid="{28F2D1C6-F161-4718-B379-B34623386642}" author="HP" oldLength="111" newLength="39"/>
  <rcmt sheetId="6" cell="D69" guid="{FF3A1BEF-AA76-48E0-9270-C7E5040BCF91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93:XFD93">
    <dxf>
      <fill>
        <patternFill>
          <bgColor rgb="FFFF0000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81" sId="3">
    <nc r="E7">
      <v>11305</v>
    </nc>
  </rcc>
  <rcc rId="7282" sId="3">
    <nc r="E9">
      <v>13215</v>
    </nc>
  </rcc>
  <rcc rId="7283" sId="3">
    <nc r="E10">
      <v>11605</v>
    </nc>
  </rcc>
  <rcc rId="7284" sId="3">
    <nc r="E11">
      <v>790</v>
    </nc>
  </rcc>
  <rcc rId="7285" sId="3">
    <nc r="E12">
      <v>26825</v>
    </nc>
  </rcc>
  <rcc rId="7286" sId="3">
    <nc r="E13">
      <v>7445</v>
    </nc>
  </rcc>
  <rcc rId="7287" sId="3">
    <nc r="E14">
      <v>14955</v>
    </nc>
  </rcc>
  <rcc rId="7288" sId="3">
    <nc r="E17">
      <v>75230</v>
    </nc>
  </rcc>
  <rcc rId="7289" sId="3">
    <nc r="E18">
      <v>33055</v>
    </nc>
  </rcc>
  <rcc rId="7290" sId="3">
    <nc r="E19">
      <v>13210</v>
    </nc>
  </rcc>
  <rcc rId="7291" sId="3">
    <nc r="E20">
      <v>142380</v>
    </nc>
  </rcc>
  <rcc rId="7292" sId="3">
    <nc r="E21">
      <v>5785</v>
    </nc>
  </rcc>
  <rcc rId="7293" sId="3">
    <nc r="E22">
      <v>9975</v>
    </nc>
  </rcc>
  <rcc rId="7294" sId="3">
    <nc r="E23">
      <v>11520</v>
    </nc>
  </rcc>
  <rcc rId="7295" sId="3">
    <nc r="E24">
      <v>36665</v>
    </nc>
  </rcc>
  <rcc rId="7296" sId="3">
    <nc r="E25">
      <v>49190</v>
    </nc>
  </rcc>
  <rcc rId="7297" sId="3">
    <nc r="E26">
      <v>10980</v>
    </nc>
  </rcc>
  <rcc rId="7298" sId="3">
    <nc r="E27">
      <v>15</v>
    </nc>
  </rcc>
  <rcc rId="7299" sId="3">
    <nc r="E28">
      <v>11605</v>
    </nc>
  </rcc>
  <rcc rId="7300" sId="3">
    <nc r="E29">
      <v>27385</v>
    </nc>
  </rcc>
  <rcc rId="7301" sId="3">
    <nc r="E30">
      <v>28565</v>
    </nc>
  </rcc>
  <rcc rId="7302" sId="3">
    <nc r="E31">
      <v>25100</v>
    </nc>
  </rcc>
  <rcc rId="7303" sId="3">
    <nc r="E32">
      <v>56360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04" sId="4">
    <nc r="E7">
      <v>7645</v>
    </nc>
  </rcc>
  <rcc rId="7305" sId="4">
    <nc r="E8">
      <v>46985</v>
    </nc>
  </rcc>
  <rcc rId="7306" sId="4">
    <nc r="E9">
      <v>2900</v>
    </nc>
  </rcc>
  <rcc rId="7307" sId="4">
    <nc r="E10">
      <v>17685</v>
    </nc>
  </rcc>
  <rcc rId="7308" sId="4">
    <nc r="E11">
      <v>11665</v>
    </nc>
  </rcc>
  <rcc rId="7309" sId="4">
    <nc r="E13">
      <v>15950</v>
    </nc>
  </rcc>
  <rcc rId="7310" sId="4">
    <nc r="E12">
      <v>43545</v>
    </nc>
  </rcc>
  <rcc rId="7311" sId="4">
    <nc r="E14">
      <v>8860</v>
    </nc>
  </rcc>
  <rcc rId="7312" sId="4">
    <nc r="E15">
      <v>22425</v>
    </nc>
  </rcc>
  <rcc rId="7313" sId="4">
    <nc r="E16">
      <v>19570</v>
    </nc>
  </rcc>
  <rcc rId="7314" sId="4">
    <nc r="E17">
      <v>26655</v>
    </nc>
  </rcc>
  <rcc rId="7315" sId="4">
    <nc r="E18">
      <v>27205</v>
    </nc>
  </rcc>
  <rcc rId="7316" sId="4">
    <nc r="E19">
      <v>48980</v>
    </nc>
  </rcc>
  <rcc rId="7317" sId="4">
    <nc r="E20">
      <v>2695</v>
    </nc>
  </rcc>
  <rcc rId="7318" sId="4">
    <nc r="E21">
      <v>18330</v>
    </nc>
  </rcc>
  <rcc rId="7319" sId="4">
    <nc r="E22">
      <v>48670</v>
    </nc>
  </rcc>
  <rcc rId="7320" sId="4">
    <nc r="E23">
      <v>25125</v>
    </nc>
  </rcc>
  <rcc rId="7321" sId="4">
    <nc r="E24">
      <v>31225</v>
    </nc>
  </rcc>
  <rcc rId="7322" sId="4">
    <nc r="E25">
      <v>14045</v>
    </nc>
  </rcc>
  <rcc rId="7323" sId="4">
    <nc r="E26">
      <v>11785</v>
    </nc>
  </rcc>
  <rcc rId="7324" sId="4">
    <nc r="E27">
      <v>54385</v>
    </nc>
  </rcc>
  <rcc rId="7325" sId="4">
    <nc r="E28">
      <v>30345</v>
    </nc>
  </rcc>
  <rcc rId="7326" sId="4">
    <nc r="E29">
      <v>50395</v>
    </nc>
  </rcc>
  <rcc rId="7327" sId="4">
    <nc r="E30">
      <v>19400</v>
    </nc>
  </rcc>
  <rcc rId="7328" sId="4">
    <nc r="E31">
      <v>24980</v>
    </nc>
  </rcc>
  <rcc rId="7329" sId="4">
    <nc r="E32">
      <v>36145</v>
    </nc>
  </rcc>
  <rcc rId="7330" sId="4">
    <nc r="E33">
      <v>14705</v>
    </nc>
  </rcc>
  <rcc rId="7331" sId="4">
    <nc r="E34">
      <v>11095</v>
    </nc>
  </rcc>
  <rcc rId="7332" sId="4">
    <nc r="E35">
      <v>40445</v>
    </nc>
  </rcc>
  <rcc rId="7333" sId="4">
    <nc r="E36">
      <v>35655</v>
    </nc>
  </rcc>
  <rcc rId="7334" sId="4">
    <nc r="E37">
      <v>8755</v>
    </nc>
  </rcc>
  <rcc rId="7335" sId="4">
    <nc r="E38">
      <v>41205</v>
    </nc>
  </rcc>
  <rcc rId="7336" sId="4">
    <nc r="E39">
      <v>35410</v>
    </nc>
  </rcc>
  <rcc rId="7337" sId="4">
    <nc r="E40">
      <v>4195</v>
    </nc>
  </rcc>
  <rcc rId="7338" sId="4">
    <nc r="E41">
      <v>92620</v>
    </nc>
  </rcc>
  <rcc rId="7339" sId="4">
    <nc r="E42">
      <v>4490</v>
    </nc>
  </rcc>
  <rcc rId="7340" sId="4">
    <nc r="E43">
      <v>11390</v>
    </nc>
  </rcc>
  <rcc rId="7341" sId="4">
    <nc r="E44">
      <v>83380</v>
    </nc>
  </rcc>
  <rcc rId="7342" sId="4">
    <nc r="E45">
      <v>6870</v>
    </nc>
  </rcc>
  <rcc rId="7343" sId="4">
    <nc r="E46">
      <v>9125</v>
    </nc>
  </rcc>
  <rcc rId="7344" sId="4">
    <nc r="E47">
      <v>5450</v>
    </nc>
  </rcc>
  <rcc rId="7345" sId="4">
    <nc r="E48">
      <v>51845</v>
    </nc>
  </rcc>
  <rcc rId="7346" sId="4">
    <nc r="E49">
      <v>12320</v>
    </nc>
  </rcc>
  <rcc rId="7347" sId="4">
    <nc r="E50">
      <v>28940</v>
    </nc>
  </rcc>
  <rcc rId="7348" sId="4">
    <nc r="E51">
      <v>12340</v>
    </nc>
  </rcc>
  <rcc rId="7349" sId="4">
    <nc r="E52">
      <v>8405</v>
    </nc>
  </rcc>
  <rcc rId="7350" sId="4">
    <nc r="E53">
      <v>17830</v>
    </nc>
  </rcc>
  <rcc rId="7351" sId="4">
    <nc r="E54">
      <v>5155</v>
    </nc>
  </rcc>
  <rcc rId="7352" sId="4">
    <nc r="E55">
      <v>48815</v>
    </nc>
  </rcc>
  <rcc rId="7353" sId="4">
    <nc r="E56">
      <v>38645</v>
    </nc>
  </rcc>
  <rcc rId="7354" sId="4">
    <nc r="E57">
      <v>4360</v>
    </nc>
  </rcc>
  <rcc rId="7355" sId="4">
    <nc r="E58">
      <v>25730</v>
    </nc>
  </rcc>
  <rcc rId="7356" sId="4">
    <nc r="E59">
      <v>10285</v>
    </nc>
  </rcc>
  <rcc rId="7357" sId="4">
    <oc r="F60">
      <f>SUM(F7:F59)</f>
    </oc>
    <nc r="F60">
      <f>SUM(F7:F59)</f>
    </nc>
  </rcc>
  <rcc rId="7358" sId="5">
    <nc r="E6">
      <v>12270</v>
    </nc>
  </rcc>
  <rcc rId="7359" sId="5">
    <nc r="E7">
      <v>4695</v>
    </nc>
  </rcc>
  <rcc rId="7360" sId="5">
    <nc r="E8">
      <v>10905</v>
    </nc>
  </rcc>
  <rcc rId="7361" sId="5">
    <nc r="E9">
      <v>7150</v>
    </nc>
  </rcc>
  <rcc rId="7362" sId="5">
    <nc r="E10">
      <v>16065</v>
    </nc>
  </rcc>
  <rcc rId="7363" sId="5">
    <nc r="E11">
      <v>44390</v>
    </nc>
  </rcc>
  <rcc rId="7364" sId="5">
    <nc r="E12">
      <v>15485</v>
    </nc>
  </rcc>
  <rcc rId="7365" sId="5">
    <nc r="E13">
      <v>12020</v>
    </nc>
  </rcc>
  <rcc rId="7366" sId="5">
    <nc r="E14">
      <v>67050</v>
    </nc>
  </rcc>
  <rcc rId="7367" sId="5">
    <nc r="E15">
      <v>18140</v>
    </nc>
  </rcc>
  <rcc rId="7368" sId="5">
    <nc r="E16">
      <v>4526</v>
    </nc>
  </rcc>
  <rcc rId="7369" sId="5">
    <nc r="E17">
      <v>30995</v>
    </nc>
  </rcc>
  <rcc rId="7370" sId="5">
    <nc r="E18">
      <v>14820</v>
    </nc>
  </rcc>
  <rcc rId="7371" sId="5">
    <nc r="E19">
      <v>8580</v>
    </nc>
  </rcc>
  <rcc rId="7372" sId="5">
    <nc r="E20">
      <v>46590</v>
    </nc>
  </rcc>
  <rcc rId="7373" sId="5">
    <nc r="E21">
      <v>65725</v>
    </nc>
  </rcc>
  <rcc rId="7374" sId="5">
    <nc r="E22">
      <v>46640</v>
    </nc>
  </rcc>
  <rcc rId="7375" sId="5">
    <nc r="E23">
      <v>9475</v>
    </nc>
  </rcc>
  <rcc rId="7376" sId="5">
    <nc r="E24">
      <v>6105</v>
    </nc>
  </rcc>
  <rcc rId="7377" sId="5">
    <nc r="E25">
      <v>13670</v>
    </nc>
  </rcc>
  <rcc rId="7378" sId="5">
    <nc r="E26">
      <v>7995</v>
    </nc>
  </rcc>
  <rcc rId="7379" sId="5">
    <nc r="E28">
      <v>4125</v>
    </nc>
  </rcc>
  <rcc rId="7380" sId="5">
    <nc r="E29">
      <v>15715</v>
    </nc>
  </rcc>
  <rcc rId="7381" sId="5">
    <nc r="E30">
      <v>57535</v>
    </nc>
  </rcc>
  <rcc rId="7382" sId="5">
    <nc r="E31">
      <v>16210</v>
    </nc>
  </rcc>
  <rcc rId="7383" sId="5">
    <nc r="E32">
      <v>16855</v>
    </nc>
  </rcc>
  <rcc rId="7384" sId="5">
    <nc r="E33">
      <v>53375</v>
    </nc>
  </rcc>
  <rcc rId="7385" sId="5">
    <nc r="E34">
      <v>11885</v>
    </nc>
  </rcc>
  <rcc rId="7386" sId="5">
    <nc r="E35">
      <v>9510</v>
    </nc>
  </rcc>
  <rcc rId="7387" sId="5">
    <nc r="E36">
      <v>65250</v>
    </nc>
  </rcc>
  <rcc rId="7388" sId="5">
    <nc r="E37">
      <v>23540</v>
    </nc>
  </rcc>
  <rcc rId="7389" sId="5">
    <nc r="E38">
      <v>85500</v>
    </nc>
  </rcc>
  <rcc rId="7390" sId="5">
    <nc r="E39">
      <v>9690</v>
    </nc>
  </rcc>
  <rcc rId="7391" sId="5">
    <nc r="E40">
      <v>62100</v>
    </nc>
  </rcc>
  <rcc rId="7392" sId="5">
    <nc r="E41">
      <v>15960</v>
    </nc>
  </rcc>
  <rcc rId="7393" sId="5">
    <nc r="E42">
      <v>102080</v>
    </nc>
  </rcc>
  <rcc rId="7394" sId="5">
    <nc r="E43">
      <v>10975</v>
    </nc>
  </rcc>
  <rcc rId="7395" sId="5">
    <nc r="E44">
      <v>22500</v>
    </nc>
  </rcc>
  <rcc rId="7396" sId="5">
    <nc r="E45">
      <v>17980</v>
    </nc>
  </rcc>
  <rcc rId="7397" sId="5">
    <nc r="E46">
      <v>30135</v>
    </nc>
  </rcc>
  <rcc rId="7398" sId="5">
    <nc r="E47">
      <v>6945</v>
    </nc>
  </rcc>
  <rcc rId="7399" sId="5">
    <nc r="E48">
      <v>23505</v>
    </nc>
  </rcc>
  <rcc rId="7400" sId="5">
    <nc r="E49">
      <v>31530</v>
    </nc>
  </rcc>
  <rcc rId="7401" sId="5">
    <nc r="E50">
      <v>17225</v>
    </nc>
  </rcc>
  <rcc rId="7402" sId="5">
    <nc r="E51">
      <v>67600</v>
    </nc>
  </rcc>
  <rcc rId="7403" sId="5">
    <nc r="E52">
      <v>18835</v>
    </nc>
  </rcc>
  <rcc rId="7404" sId="5">
    <nc r="E53">
      <v>35130</v>
    </nc>
  </rcc>
  <rcc rId="7405" sId="5">
    <nc r="E54">
      <v>37140</v>
    </nc>
  </rcc>
  <rcc rId="7406" sId="5">
    <nc r="E55">
      <v>4615</v>
    </nc>
  </rcc>
  <rcc rId="7407" sId="5">
    <nc r="E56">
      <v>249005</v>
    </nc>
  </rcc>
  <rcc rId="7408" sId="5">
    <nc r="E57">
      <v>30790</v>
    </nc>
  </rcc>
  <rcc rId="7409" sId="5">
    <nc r="E59">
      <v>585</v>
    </nc>
  </rcc>
  <rcc rId="7410" sId="5">
    <nc r="E60">
      <v>65295</v>
    </nc>
  </rcc>
  <rcc rId="7411" sId="5">
    <nc r="E61">
      <v>36450</v>
    </nc>
  </rcc>
  <rcc rId="7412" sId="5">
    <nc r="E62">
      <v>1915</v>
    </nc>
  </rcc>
  <rcc rId="7413" sId="5">
    <nc r="E63">
      <v>7060</v>
    </nc>
  </rcc>
  <rcc rId="7414" sId="5">
    <nc r="E64">
      <v>48230</v>
    </nc>
  </rcc>
  <rcc rId="7415" sId="5">
    <nc r="E65">
      <v>16530</v>
    </nc>
  </rcc>
  <rcc rId="7416" sId="5">
    <nc r="E66">
      <v>5130</v>
    </nc>
  </rcc>
  <rcc rId="7417" sId="5">
    <nc r="E67">
      <v>20360</v>
    </nc>
  </rcc>
  <rcc rId="7418" sId="5">
    <nc r="E68">
      <v>21785</v>
    </nc>
  </rcc>
  <rcc rId="7419" sId="5">
    <nc r="E69">
      <v>4285</v>
    </nc>
  </rcc>
  <rcc rId="7420" sId="5">
    <nc r="E71">
      <v>19690</v>
    </nc>
  </rcc>
  <rcc rId="7421" sId="5">
    <nc r="E72">
      <v>33405</v>
    </nc>
  </rcc>
  <rcc rId="7422" sId="5">
    <nc r="E73">
      <v>30365</v>
    </nc>
  </rcc>
  <rcc rId="7423" sId="5">
    <nc r="E74">
      <v>2905</v>
    </nc>
  </rcc>
  <rcc rId="7424" sId="5">
    <nc r="E75">
      <v>3350</v>
    </nc>
  </rcc>
  <rcc rId="7425" sId="5">
    <nc r="E76">
      <v>5020</v>
    </nc>
  </rcc>
  <rcc rId="7426" sId="5">
    <nc r="E77">
      <v>48130</v>
    </nc>
  </rcc>
  <rcc rId="7427" sId="5">
    <nc r="E78">
      <v>9870</v>
    </nc>
  </rcc>
  <rcc rId="7428" sId="5">
    <nc r="E79">
      <v>10355</v>
    </nc>
  </rcc>
  <rcc rId="7429" sId="5">
    <nc r="E80">
      <v>5875</v>
    </nc>
  </rcc>
  <rcc rId="7430" sId="5">
    <nc r="E81">
      <v>4290</v>
    </nc>
  </rcc>
  <rcc rId="7431" sId="5">
    <nc r="E82">
      <v>9265</v>
    </nc>
  </rcc>
  <rcc rId="7432" sId="5">
    <nc r="E83">
      <v>1390</v>
    </nc>
  </rcc>
  <rcc rId="7433" sId="5">
    <nc r="E84">
      <v>14660</v>
    </nc>
  </rcc>
  <rcc rId="7434" sId="5">
    <nc r="E85">
      <v>30</v>
    </nc>
  </rcc>
  <rcc rId="7435" sId="5">
    <nc r="E86">
      <v>24265</v>
    </nc>
  </rcc>
  <rcc rId="7436" sId="5">
    <nc r="E87">
      <v>26230</v>
    </nc>
  </rcc>
  <rcc rId="7437" sId="5">
    <nc r="E88">
      <v>7905</v>
    </nc>
  </rcc>
  <rcc rId="7438" sId="5">
    <nc r="E89">
      <v>2790</v>
    </nc>
  </rcc>
  <rcc rId="7439" sId="5">
    <nc r="E90">
      <v>25460</v>
    </nc>
  </rcc>
  <rcc rId="7440" sId="5">
    <nc r="E91">
      <v>26310</v>
    </nc>
  </rcc>
  <rcc rId="7441" sId="5">
    <nc r="E92">
      <v>59990</v>
    </nc>
  </rcc>
  <rcc rId="7442" sId="5">
    <nc r="E93">
      <v>37430</v>
    </nc>
  </rcc>
  <rcc rId="7443" sId="5">
    <nc r="E95">
      <v>14450</v>
    </nc>
  </rcc>
  <rcc rId="7444" sId="5">
    <nc r="E96">
      <v>16395</v>
    </nc>
  </rcc>
  <rcc rId="7445" sId="5">
    <nc r="E97">
      <v>5265</v>
    </nc>
  </rcc>
  <rcc rId="7446" sId="5">
    <nc r="E98">
      <v>30070</v>
    </nc>
  </rcc>
  <rcc rId="7447" sId="5">
    <nc r="E99">
      <v>6910</v>
    </nc>
  </rcc>
  <rcc rId="7448" sId="5">
    <nc r="E100">
      <v>38750</v>
    </nc>
  </rcc>
  <rcc rId="7449" sId="5">
    <nc r="E101">
      <v>28180</v>
    </nc>
  </rcc>
  <rcc rId="7450" sId="5">
    <nc r="E102">
      <v>24750</v>
    </nc>
  </rcc>
  <rcc rId="7451" sId="5">
    <nc r="E103">
      <v>13600</v>
    </nc>
  </rcc>
  <rcc rId="7452" sId="5">
    <nc r="E104">
      <v>12250</v>
    </nc>
  </rcc>
  <rcc rId="7453" sId="5">
    <nc r="E105">
      <v>21935</v>
    </nc>
  </rcc>
  <rcc rId="7454" sId="5">
    <nc r="E106">
      <v>2650</v>
    </nc>
  </rcc>
  <rcc rId="7455" sId="5">
    <nc r="E107">
      <v>7110</v>
    </nc>
  </rcc>
  <rcc rId="7456" sId="5">
    <nc r="E108">
      <v>5475</v>
    </nc>
  </rcc>
  <rcc rId="7457" sId="5">
    <nc r="E109">
      <v>9465</v>
    </nc>
  </rcc>
  <rfmt sheetId="5" sqref="E109:F109">
    <dxf>
      <fill>
        <patternFill patternType="solid">
          <bgColor rgb="FFFF0000"/>
        </patternFill>
      </fill>
    </dxf>
  </rfmt>
  <rcc rId="7458" sId="5">
    <oc r="G110" t="inlineStr">
      <is>
        <t>&gt;34845</t>
      </is>
    </oc>
    <nc r="G110" t="inlineStr">
      <is>
        <t>&gt;34880</t>
      </is>
    </nc>
  </rcc>
  <rcc rId="7459" sId="5">
    <nc r="E110">
      <v>34940</v>
    </nc>
  </rcc>
  <rcc rId="7460" sId="5">
    <nc r="E111">
      <v>9170</v>
    </nc>
  </rcc>
  <rcc rId="7461" sId="5">
    <nc r="E112">
      <v>20395</v>
    </nc>
  </rcc>
  <rcc rId="7462" sId="5">
    <nc r="E113">
      <v>3355</v>
    </nc>
  </rcc>
  <rcc rId="7463" sId="5">
    <nc r="E114">
      <v>16700</v>
    </nc>
  </rcc>
  <rcc rId="7464" sId="5">
    <nc r="E115">
      <v>8450</v>
    </nc>
  </rcc>
  <rcc rId="7465" sId="5">
    <nc r="E116">
      <v>43865</v>
    </nc>
  </rcc>
  <rcc rId="7466" sId="5">
    <nc r="E117">
      <v>34215</v>
    </nc>
  </rcc>
  <rcc rId="7467" sId="5">
    <nc r="E118">
      <v>92415</v>
    </nc>
  </rcc>
  <rcc rId="7468" sId="5">
    <nc r="E119">
      <v>35885</v>
    </nc>
  </rcc>
  <rcc rId="7469" sId="5">
    <nc r="E121">
      <v>83920</v>
    </nc>
  </rcc>
  <rcc rId="7470" sId="5">
    <nc r="E122">
      <v>80280</v>
    </nc>
  </rcc>
  <rcc rId="7471" sId="5">
    <nc r="E123">
      <v>13810</v>
    </nc>
  </rcc>
  <rcc rId="7472" sId="5">
    <nc r="E124">
      <v>4035</v>
    </nc>
  </rcc>
  <rcc rId="7473" sId="5">
    <nc r="E125">
      <v>6560</v>
    </nc>
  </rcc>
  <rcc rId="7474" sId="5">
    <nc r="E126">
      <v>7775</v>
    </nc>
  </rcc>
  <rcc rId="7475" sId="5">
    <nc r="E127">
      <v>27810</v>
    </nc>
  </rcc>
  <rcc rId="7476" sId="5">
    <nc r="E128">
      <v>52925</v>
    </nc>
  </rcc>
  <rcc rId="7477" sId="5">
    <nc r="E129">
      <v>4970</v>
    </nc>
  </rcc>
  <rcc rId="7478" sId="5">
    <nc r="E130">
      <v>13970</v>
    </nc>
  </rcc>
  <rcc rId="7479" sId="5">
    <nc r="E131">
      <v>8535</v>
    </nc>
  </rcc>
  <rcc rId="7480" sId="5">
    <nc r="E132">
      <v>7080</v>
    </nc>
  </rcc>
  <rcc rId="7481" sId="5">
    <nc r="E133">
      <v>8290</v>
    </nc>
  </rcc>
  <rcc rId="7482" sId="5">
    <nc r="E134">
      <v>17330</v>
    </nc>
  </rcc>
  <rcc rId="7483" sId="5">
    <nc r="E135">
      <v>15920</v>
    </nc>
  </rcc>
  <rcc rId="7484" sId="5">
    <nc r="E136">
      <v>28450</v>
    </nc>
  </rcc>
  <rcc rId="7485" sId="5">
    <nc r="E137">
      <v>55640</v>
    </nc>
  </rcc>
  <rcc rId="7486" sId="5">
    <nc r="E138">
      <v>26235</v>
    </nc>
  </rcc>
  <rcc rId="7487" sId="5">
    <nc r="E139">
      <v>24790</v>
    </nc>
  </rcc>
  <rcc rId="7488" sId="5">
    <nc r="E140">
      <v>38800</v>
    </nc>
  </rcc>
  <rcc rId="7489" sId="5">
    <nc r="E141">
      <v>17050</v>
    </nc>
  </rcc>
  <rcc rId="7490" sId="5">
    <nc r="E142">
      <v>7325</v>
    </nc>
  </rcc>
  <rcc rId="7491" sId="5">
    <nc r="E143">
      <v>23740</v>
    </nc>
  </rcc>
  <rcc rId="7492" sId="5">
    <nc r="E144">
      <v>39910</v>
    </nc>
  </rcc>
  <rcc rId="7493" sId="5">
    <nc r="E145">
      <v>50630</v>
    </nc>
  </rcc>
  <rcc rId="7494" sId="5">
    <nc r="E146">
      <v>8325</v>
    </nc>
  </rcc>
  <rcc rId="7495" sId="5">
    <nc r="E147">
      <v>9595</v>
    </nc>
  </rcc>
  <rcc rId="7496" sId="5">
    <nc r="E148">
      <v>25690</v>
    </nc>
  </rcc>
  <rcc rId="7497" sId="5">
    <nc r="E149">
      <v>12285</v>
    </nc>
  </rcc>
  <rcc rId="7498" sId="5">
    <nc r="E150">
      <v>38575</v>
    </nc>
  </rcc>
  <rcc rId="7499" sId="5">
    <nc r="E151">
      <v>37060</v>
    </nc>
  </rcc>
  <rcc rId="7500" sId="5">
    <nc r="E152">
      <v>41570</v>
    </nc>
  </rcc>
  <rcc rId="7501" sId="5">
    <nc r="E153">
      <v>21425</v>
    </nc>
  </rcc>
  <rcc rId="7502" sId="5">
    <nc r="E154">
      <v>1405</v>
    </nc>
  </rcc>
  <rcc rId="7503" sId="5">
    <nc r="E155">
      <v>26395</v>
    </nc>
  </rcc>
  <rcc rId="7504" sId="5">
    <nc r="E156">
      <v>69265</v>
    </nc>
  </rcc>
  <rcc rId="7505" sId="5">
    <nc r="E157">
      <v>20775</v>
    </nc>
  </rcc>
  <rcc rId="7506" sId="5">
    <nc r="E158">
      <v>32955</v>
    </nc>
  </rcc>
  <rcc rId="7507" sId="5">
    <nc r="E159">
      <v>1995</v>
    </nc>
  </rcc>
  <rcc rId="7508" sId="5">
    <nc r="E160">
      <v>6630</v>
    </nc>
  </rcc>
  <rcc rId="7509" sId="5">
    <nc r="E161">
      <v>8920</v>
    </nc>
  </rcc>
  <rcc rId="7510" sId="5">
    <nc r="E162">
      <v>90440</v>
    </nc>
  </rcc>
  <rcc rId="7511" sId="5">
    <nc r="E163">
      <v>67195</v>
    </nc>
  </rcc>
  <rcc rId="7512" sId="5">
    <nc r="E164">
      <v>16290</v>
    </nc>
  </rcc>
  <rcc rId="7513" sId="5">
    <nc r="E165">
      <v>46080</v>
    </nc>
  </rcc>
  <rcc rId="7514" sId="5">
    <nc r="E167">
      <v>20465</v>
    </nc>
  </rcc>
  <rcc rId="7515" sId="5">
    <nc r="E166">
      <v>28880</v>
    </nc>
  </rcc>
  <rcc rId="7516" sId="5">
    <nc r="E168">
      <v>49610</v>
    </nc>
  </rcc>
  <rcc rId="7517" sId="5">
    <nc r="E169">
      <v>11880</v>
    </nc>
  </rcc>
  <rcc rId="7518" sId="5">
    <nc r="E170">
      <v>11245</v>
    </nc>
  </rcc>
  <rcc rId="7519" sId="5">
    <nc r="E171">
      <v>8245</v>
    </nc>
  </rcc>
  <rcc rId="7520" sId="5">
    <nc r="E172">
      <v>66715</v>
    </nc>
  </rcc>
  <rcc rId="7521" sId="5">
    <nc r="E173">
      <v>37385</v>
    </nc>
  </rcc>
  <rcc rId="7522" sId="5">
    <nc r="E174">
      <v>15620</v>
    </nc>
  </rcc>
  <rcc rId="7523" sId="5">
    <nc r="E175">
      <v>8180</v>
    </nc>
  </rcc>
  <rcc rId="7524" sId="5">
    <nc r="E176">
      <v>50020</v>
    </nc>
  </rcc>
  <rcc rId="7525" sId="5">
    <nc r="E177">
      <v>43550</v>
    </nc>
  </rcc>
  <rcc rId="7526" sId="5">
    <nc r="E178">
      <v>28880</v>
    </nc>
  </rcc>
  <rcc rId="7527" sId="5">
    <nc r="E179">
      <v>121050</v>
    </nc>
  </rcc>
  <rcc rId="7528" sId="5">
    <nc r="E180">
      <v>43480</v>
    </nc>
  </rcc>
  <rcc rId="7529" sId="5">
    <nc r="E181">
      <v>36350</v>
    </nc>
  </rcc>
  <rcc rId="7530" sId="5">
    <nc r="E182">
      <v>7460</v>
    </nc>
  </rcc>
  <rcc rId="7531" sId="5">
    <nc r="E183">
      <v>6710</v>
    </nc>
  </rcc>
  <rcc rId="7532" sId="5">
    <nc r="E184">
      <v>29445</v>
    </nc>
  </rcc>
  <rcc rId="7533" sId="5">
    <nc r="E185">
      <v>19595</v>
    </nc>
  </rcc>
  <rcc rId="7534" sId="5">
    <nc r="E186">
      <v>8345</v>
    </nc>
  </rcc>
  <rcc rId="7535" sId="5">
    <nc r="E187">
      <v>15305</v>
    </nc>
  </rcc>
  <rcc rId="7536" sId="5">
    <nc r="E188">
      <v>39615</v>
    </nc>
  </rcc>
  <rcc rId="7537" sId="5">
    <nc r="E189">
      <v>11315</v>
    </nc>
  </rcc>
  <rcc rId="7538" sId="5">
    <nc r="E190">
      <v>117445</v>
    </nc>
  </rcc>
  <rcc rId="7539" sId="5">
    <nc r="E191">
      <v>3475</v>
    </nc>
  </rcc>
  <rcc rId="7540" sId="5">
    <nc r="E192">
      <v>19900</v>
    </nc>
  </rcc>
  <rcc rId="7541" sId="5">
    <nc r="E193">
      <v>29040</v>
    </nc>
  </rcc>
  <rcc rId="7542" sId="5">
    <nc r="E194">
      <v>20180</v>
    </nc>
  </rcc>
  <rcc rId="7543" sId="5">
    <nc r="E195">
      <v>10225</v>
    </nc>
  </rcc>
  <rcc rId="7544" sId="5">
    <nc r="E196">
      <v>8375</v>
    </nc>
  </rcc>
  <rcc rId="7545" sId="5">
    <nc r="E197">
      <v>12110</v>
    </nc>
  </rcc>
  <rcc rId="7546" sId="5">
    <nc r="E198">
      <v>7785</v>
    </nc>
  </rcc>
  <rcc rId="7547" sId="5">
    <nc r="E199">
      <v>15295</v>
    </nc>
  </rcc>
  <rcc rId="7548" sId="5">
    <nc r="E200">
      <v>16020</v>
    </nc>
  </rcc>
  <rcc rId="7549" sId="5">
    <nc r="E201">
      <v>20205</v>
    </nc>
  </rcc>
  <rcc rId="7550" sId="5">
    <nc r="E202">
      <v>12845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51" sId="5">
    <oc r="E109">
      <v>9465</v>
    </oc>
    <nc r="E109">
      <v>94645</v>
    </nc>
  </rcc>
  <rfmt sheetId="5" sqref="E109:F110">
    <dxf>
      <fill>
        <patternFill>
          <bgColor theme="0"/>
        </patternFill>
      </fill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52" sId="6">
    <nc r="E7">
      <v>7812</v>
    </nc>
  </rcc>
  <rcc rId="7553" sId="6">
    <nc r="E8">
      <v>11067</v>
    </nc>
  </rcc>
  <rcc rId="7554" sId="6">
    <nc r="E9">
      <v>314</v>
    </nc>
  </rcc>
  <rfmt sheetId="6" sqref="E10">
    <dxf>
      <fill>
        <patternFill>
          <bgColor theme="4" tint="0.79998168889431442"/>
        </patternFill>
      </fill>
    </dxf>
  </rfmt>
  <rcc rId="7555" sId="6">
    <nc r="E11">
      <v>34732</v>
    </nc>
  </rcc>
  <rcc rId="7556" sId="6">
    <nc r="E12">
      <v>21740</v>
    </nc>
  </rcc>
  <rcc rId="7557" sId="6">
    <nc r="E13">
      <v>1317</v>
    </nc>
  </rcc>
  <rcc rId="7558" sId="6">
    <nc r="E14">
      <v>1853</v>
    </nc>
  </rcc>
  <rcc rId="7559" sId="6">
    <nc r="E15">
      <v>9442</v>
    </nc>
  </rcc>
  <rcc rId="7560" sId="6">
    <nc r="E16">
      <v>540</v>
    </nc>
  </rcc>
  <rcc rId="7561" sId="6">
    <nc r="E10">
      <v>31367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2'!$A$1:$G$120</formula>
    <oldFormula>'Под. 1 и 2'!$A$1:$G$120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3'!$A$1:$G$51</formula>
    <oldFormula>'Под. 3'!$A$1:$G$51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Под.6!$A$1:$N$205</formula>
    <oldFormula>Под.6!$A$1:$N$205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62" sId="6">
    <oc r="E10">
      <v>31367</v>
    </oc>
    <nc r="E10">
      <v>31992</v>
    </nc>
  </rcc>
  <rcc rId="7563" sId="6">
    <oc r="B20" t="inlineStr">
      <is>
        <t>Сафронова Г.И.                      507-66-64</t>
      </is>
    </oc>
    <nc r="B20" t="inlineStr">
      <is>
        <t>№ 9</t>
      </is>
    </nc>
  </rcc>
  <rcc rId="7564" sId="6">
    <oc r="H20" t="inlineStr">
      <is>
        <t>свободно</t>
      </is>
    </oc>
    <nc r="H20"/>
  </rcc>
  <rcc rId="7565" sId="6">
    <nc r="E20">
      <v>39544</v>
    </nc>
  </rcc>
  <rcc rId="7566" sId="6">
    <nc r="E21">
      <v>19867</v>
    </nc>
  </rcc>
  <rcc rId="7567" sId="6">
    <nc r="E22">
      <v>31968</v>
    </nc>
  </rcc>
  <rfmt sheetId="6" sqref="E23">
    <dxf>
      <fill>
        <patternFill>
          <bgColor theme="4" tint="0.79998168889431442"/>
        </patternFill>
      </fill>
    </dxf>
  </rfmt>
  <rcc rId="7568" sId="6">
    <nc r="E24">
      <v>25350</v>
    </nc>
  </rcc>
  <rcc rId="7569" sId="6">
    <nc r="E25">
      <v>15225</v>
    </nc>
  </rcc>
  <rcc rId="7570" sId="6">
    <nc r="E23">
      <v>4188</v>
    </nc>
  </rcc>
  <rcc rId="7571" sId="6">
    <nc r="E29">
      <v>52730</v>
    </nc>
  </rcc>
  <rcc rId="7572" sId="6">
    <nc r="E31">
      <v>20582</v>
    </nc>
  </rcc>
  <rcc rId="7573" sId="6">
    <nc r="E32">
      <v>25707</v>
    </nc>
  </rcc>
  <rcc rId="7574" sId="6">
    <nc r="E34">
      <v>63519</v>
    </nc>
  </rcc>
  <rfmt sheetId="6" sqref="E33">
    <dxf>
      <fill>
        <patternFill>
          <bgColor theme="4" tint="0.79998168889431442"/>
        </patternFill>
      </fill>
    </dxf>
  </rfmt>
  <rfmt sheetId="6" sqref="E30">
    <dxf>
      <fill>
        <patternFill>
          <bgColor theme="4" tint="0.79998168889431442"/>
        </patternFill>
      </fill>
    </dxf>
  </rfmt>
  <rcc rId="7575" sId="6">
    <nc r="E35">
      <v>1269</v>
    </nc>
  </rcc>
  <rcc rId="7576" sId="6">
    <nc r="E36">
      <v>8102</v>
    </nc>
  </rcc>
  <rcc rId="7577" sId="6">
    <nc r="E38">
      <v>1417</v>
    </nc>
  </rcc>
  <rcc rId="7578" sId="6">
    <nc r="E30">
      <v>4682</v>
    </nc>
  </rcc>
  <rcc rId="7579" sId="6">
    <nc r="E33">
      <v>17408</v>
    </nc>
  </rcc>
  <rcc rId="7580" sId="6">
    <nc r="E51">
      <v>43614</v>
    </nc>
  </rcc>
  <rcc rId="7581" sId="6">
    <nc r="E52">
      <v>66198</v>
    </nc>
  </rcc>
  <rcc rId="7582" sId="6">
    <nc r="E53">
      <v>19960</v>
    </nc>
  </rcc>
  <rfmt sheetId="6" sqref="D53">
    <dxf>
      <alignment horizontal="center" readingOrder="0"/>
    </dxf>
  </rfmt>
  <rfmt sheetId="6" sqref="D53">
    <dxf>
      <alignment vertical="bottom" readingOrder="0"/>
    </dxf>
  </rfmt>
  <rfmt sheetId="6" sqref="D53">
    <dxf>
      <alignment vertical="center" readingOrder="0"/>
    </dxf>
  </rfmt>
  <rcc rId="7583" sId="6">
    <nc r="E55">
      <v>9405</v>
    </nc>
  </rcc>
  <rcc rId="7584" sId="6">
    <nc r="E56">
      <v>21771</v>
    </nc>
  </rcc>
  <rcc rId="7585" sId="6">
    <nc r="E57">
      <v>4122</v>
    </nc>
  </rcc>
  <rcc rId="7586" sId="6">
    <nc r="E60">
      <v>16294</v>
    </nc>
  </rcc>
  <rcc rId="7587" sId="6">
    <nc r="E61">
      <v>21004</v>
    </nc>
  </rcc>
  <rcc rId="7588" sId="6">
    <nc r="E62">
      <v>24510</v>
    </nc>
  </rcc>
  <rcc rId="7589" sId="6">
    <nc r="E64">
      <v>40</v>
    </nc>
  </rcc>
  <rcc rId="7590" sId="6">
    <nc r="E65">
      <v>125</v>
    </nc>
  </rcc>
  <rcc rId="7591" sId="6">
    <nc r="E66">
      <v>26062</v>
    </nc>
  </rcc>
  <rfmt sheetId="6" sqref="E58:E59">
    <dxf>
      <fill>
        <patternFill>
          <bgColor theme="4" tint="0.79998168889431442"/>
        </patternFill>
      </fill>
    </dxf>
  </rfmt>
  <rcc rId="7592" sId="6">
    <nc r="E78">
      <v>47880</v>
    </nc>
  </rcc>
  <rcc rId="7593" sId="6">
    <nc r="E81">
      <v>1587</v>
    </nc>
  </rcc>
  <rcc rId="7594" sId="6">
    <nc r="E83">
      <v>36378</v>
    </nc>
  </rcc>
  <rcc rId="7595" sId="6">
    <nc r="E84">
      <v>137512</v>
    </nc>
  </rcc>
  <rcc rId="7596" sId="6">
    <nc r="E85">
      <v>38825</v>
    </nc>
  </rcc>
  <rcc rId="7597" sId="6">
    <nc r="E92">
      <v>26753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8" sId="6">
    <nc r="E94">
      <v>68668</v>
    </nc>
  </rcc>
  <rcc rId="7599" sId="6">
    <nc r="E40">
      <v>39886</v>
    </nc>
  </rcc>
  <rcc rId="7600" sId="6">
    <oc r="E16">
      <v>540</v>
    </oc>
    <nc r="E16">
      <v>526</v>
    </nc>
  </rcc>
  <rcc rId="7601" sId="6">
    <nc r="E41">
      <v>468</v>
    </nc>
  </rcc>
  <rcc rId="7602" sId="6">
    <nc r="E95">
      <v>7790</v>
    </nc>
  </rcc>
  <rcc rId="7603" sId="6">
    <nc r="E37">
      <v>22941</v>
    </nc>
  </rcc>
  <rfmt sheetId="6" sqref="E79">
    <dxf>
      <fill>
        <patternFill>
          <bgColor theme="4" tint="0.79998168889431442"/>
        </patternFill>
      </fill>
    </dxf>
  </rfmt>
  <rcc rId="7604" sId="6">
    <nc r="E88">
      <v>638</v>
    </nc>
  </rcc>
  <rcc rId="7605" sId="6">
    <nc r="E39">
      <v>19243</v>
    </nc>
  </rcc>
  <rfmt sheetId="6" sqref="D54">
    <dxf>
      <alignment vertical="bottom" readingOrder="0"/>
    </dxf>
  </rfmt>
  <rfmt sheetId="6" sqref="D53:D54">
    <dxf>
      <alignment vertical="center" readingOrder="0"/>
    </dxf>
  </rfmt>
  <rfmt sheetId="6" sqref="D53:D54">
    <dxf>
      <alignment vertical="top" readingOrder="0"/>
    </dxf>
  </rfmt>
  <rfmt sheetId="6" sqref="D53:D54">
    <dxf>
      <alignment vertical="center" readingOrder="0"/>
    </dxf>
  </rfmt>
  <rfmt sheetId="6" sqref="D53:D54">
    <dxf>
      <alignment vertical="top" readingOrder="0"/>
    </dxf>
  </rfmt>
  <rfmt sheetId="6" sqref="D53:D54">
    <dxf>
      <alignment vertical="center" readingOrder="0"/>
    </dxf>
  </rfmt>
  <rfmt sheetId="6" sqref="D53:D54">
    <dxf>
      <alignment vertical="bottom" readingOrder="0"/>
    </dxf>
  </rfmt>
  <rcc rId="7606" sId="6">
    <nc r="E69">
      <v>3895</v>
    </nc>
  </rcc>
  <rcc rId="7607" sId="6">
    <nc r="E58">
      <v>8078</v>
    </nc>
  </rcc>
  <rcc rId="7608" sId="6">
    <nc r="E59">
      <v>13814</v>
    </nc>
  </rcc>
  <rcc rId="7609" sId="6">
    <nc r="E79">
      <v>12791</v>
    </nc>
  </rcc>
  <rcc rId="7610" sId="6">
    <nc r="E80">
      <v>8423</v>
    </nc>
  </rcc>
  <rcc rId="7611" sId="6">
    <nc r="E86">
      <v>27696</v>
    </nc>
  </rcc>
  <rcc rId="7612" sId="6">
    <nc r="E87">
      <v>11098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93:XFD93">
    <dxf>
      <fill>
        <patternFill>
          <bgColor theme="0"/>
        </patternFill>
      </fill>
    </dxf>
  </rfmt>
  <rcc rId="7613" sId="2">
    <nc r="D93">
      <v>11070</v>
    </nc>
  </rcc>
  <rcc rId="7614" sId="2">
    <oc r="G93">
      <v>10080</v>
    </oc>
    <nc r="G93">
      <v>11220</v>
    </nc>
  </rcc>
  <rcc rId="7615" sId="2">
    <oc r="M93" t="inlineStr">
      <is>
        <t>сделать перерасчет</t>
      </is>
    </oc>
    <nc r="M93"/>
  </rcc>
  <rcc rId="7616" sId="5">
    <oc r="G83" t="inlineStr">
      <is>
        <t>не живут</t>
      </is>
    </oc>
    <nc r="G83"/>
  </rcc>
  <rcc rId="7617" sId="2" numFmtId="4">
    <nc r="F93">
      <v>-150</v>
    </nc>
  </rcc>
  <rcc rId="7618" sId="13" numFmtId="4">
    <oc r="D8">
      <v>213380</v>
    </oc>
    <nc r="D8">
      <v>217663</v>
    </nc>
  </rcc>
  <rcc rId="7619" sId="13" numFmtId="4">
    <oc r="D5">
      <v>106910.44</v>
    </oc>
    <nc r="D5">
      <v>107594.91</v>
    </nc>
  </rcc>
  <rcc rId="7620" sId="13">
    <oc r="E5">
      <f>294.34+15.305</f>
    </oc>
    <nc r="E5">
      <f>221.75+15.112</f>
    </nc>
  </rcc>
  <rcc rId="7621" sId="13">
    <oc r="G5">
      <v>322.94</v>
    </oc>
    <nc r="G5">
      <v>349.79</v>
    </nc>
  </rcc>
  <rcc rId="7622" sId="13">
    <oc r="F7">
      <f>189*3.23</f>
    </oc>
    <nc r="F7">
      <f>144*3.23</f>
    </nc>
  </rcc>
  <rcc rId="7623" sId="13">
    <oc r="F8">
      <f>189*4.33</f>
    </oc>
    <nc r="F8">
      <f>144*4.33</f>
    </nc>
  </rcc>
  <rcc rId="7624" sId="13">
    <oc r="E7">
      <f>2507-F7</f>
    </oc>
    <nc r="E7">
      <f>1957-F7</f>
    </nc>
  </rcc>
  <rcc rId="7625" sId="13" numFmtId="4">
    <oc r="E8">
      <v>1390</v>
    </oc>
    <nc r="E8">
      <v>1620</v>
    </nc>
  </rcc>
  <rcmt sheetId="2" cell="F93" guid="{C733D47D-0C6D-4B33-BC27-7FF598D283F0}" author="HP" oldLength="55" newLength="43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635" sId="4" ref="A21:XFD21" action="insertRow"/>
  <rfmt sheetId="4" sqref="B2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4" s="1" sqref="A21" start="0" length="0">
    <dxf>
      <border outline="0">
        <bottom/>
      </border>
    </dxf>
  </rfmt>
  <rcc rId="7636" sId="4" odxf="1" dxf="1">
    <nc r="B21" t="inlineStr">
      <is>
        <t>Сербина Алеся Евгеньевна</t>
      </is>
    </nc>
    <ndxf>
      <border outline="0">
        <left style="thin">
          <color indexed="64"/>
        </left>
        <right/>
        <top/>
        <bottom/>
      </border>
    </ndxf>
  </rcc>
  <rcc rId="7637" sId="4" odxf="1" dxf="1">
    <nc r="C21" t="inlineStr">
      <is>
        <t>39842469-20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indexed="9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38" sId="4" odxf="1" dxf="1">
    <nc r="D21">
      <v>5090</v>
    </nc>
    <odxf/>
    <ndxf/>
  </rcc>
  <rcc rId="7639" sId="4" odxf="1" dxf="1">
    <nc r="E21">
      <v>5450</v>
    </nc>
    <odxf/>
    <ndxf/>
  </rcc>
  <rcc rId="7640" sId="4" odxf="1" dxf="1">
    <nc r="F21">
      <f>E21-D21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fmt sheetId="4" sqref="G21" start="0" length="0">
    <dxf>
      <alignment horizontal="left" wrapText="1" readingOrder="0"/>
    </dxf>
  </rfmt>
  <rrc rId="7641" sId="4" ref="A48:XFD48" action="deleteRow">
    <rfmt sheetId="4" xfDxf="1" sqref="A48:XFD48" start="0" length="0"/>
    <rcc rId="0" sId="4" dxf="1">
      <nc r="A48" t="inlineStr">
        <is>
          <t>5/ 178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4" s="1" dxf="1">
      <nc r="B48" t="inlineStr">
        <is>
          <t>Сербина Алеся Евгеньевна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4" s="1" dxf="1">
      <nc r="C48" t="inlineStr">
        <is>
          <t>39842469-20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4" dxf="1">
      <nc r="D48">
        <v>5090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4" dxf="1">
      <nc r="E48">
        <v>5450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4" dxf="1">
      <nc r="F48">
        <f>E48-D48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4" sqref="G48" start="0" length="0">
      <dxf>
        <alignment horizontal="left" vertical="top" wrapText="1" readingOrder="0"/>
      </dxf>
    </rfmt>
  </rrc>
  <rfmt sheetId="4" sqref="B2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7642" sId="4">
    <oc r="A20" t="inlineStr">
      <is>
        <t>4/ 151</t>
      </is>
    </oc>
    <nc r="A20" t="inlineStr">
      <is>
        <t>4/ 151-178</t>
      </is>
    </nc>
  </rcc>
  <rfmt sheetId="4" sqref="B20:B21">
    <dxf>
      <alignment wrapText="0" readingOrder="0"/>
    </dxf>
  </rfmt>
  <rfmt sheetId="4" sqref="B20:B21">
    <dxf>
      <alignment wrapText="1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35" sId="12">
    <oc r="H14">
      <f>SUM(H15:H18)</f>
    </oc>
    <nc r="H14">
      <f>SUM(H15:H18)</f>
    </nc>
  </rcc>
  <rcc rId="6136" sId="10">
    <oc r="G14">
      <f>SUM(G7:G13)</f>
    </oc>
    <nc r="G14"/>
  </rcc>
  <rcc rId="6137" sId="13" numFmtId="4">
    <oc r="D8">
      <v>214895</v>
    </oc>
    <nc r="D8">
      <v>213380</v>
    </nc>
  </rcc>
  <rcc rId="6138" sId="13" numFmtId="4">
    <oc r="E8">
      <v>2899</v>
    </oc>
    <nc r="E8">
      <v>1390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9" sId="1">
    <nc r="D8">
      <v>6130</v>
    </nc>
  </rcc>
  <rcc rId="8620" sId="1">
    <nc r="D9">
      <v>2473</v>
    </nc>
  </rcc>
  <rcc rId="8621" sId="1">
    <nc r="D10">
      <v>11991</v>
    </nc>
  </rcc>
  <rcc rId="8622" sId="1">
    <nc r="D11">
      <v>15505</v>
    </nc>
  </rcc>
  <rcc rId="8623" sId="1">
    <nc r="D12">
      <v>6321</v>
    </nc>
  </rcc>
  <rcc rId="8624" sId="1">
    <nc r="D14">
      <v>6019</v>
    </nc>
  </rcc>
  <rcc rId="8625" sId="1">
    <nc r="D15">
      <v>4381</v>
    </nc>
  </rcc>
  <rcc rId="8626" sId="1">
    <nc r="D16">
      <v>3350</v>
    </nc>
  </rcc>
  <rcc rId="8627" sId="1">
    <nc r="D17">
      <v>6054</v>
    </nc>
  </rcc>
  <rcc rId="8628" sId="1">
    <nc r="D18">
      <v>5591</v>
    </nc>
  </rcc>
  <rcc rId="8629" sId="1">
    <nc r="D20">
      <v>10148</v>
    </nc>
  </rcc>
  <rcc rId="8630" sId="1">
    <nc r="D21">
      <v>2848</v>
    </nc>
  </rcc>
  <rcc rId="8631" sId="1">
    <nc r="D22">
      <v>8372</v>
    </nc>
  </rcc>
  <rcc rId="8632" sId="1">
    <nc r="D23">
      <v>10329</v>
    </nc>
  </rcc>
  <rcc rId="8633" sId="1">
    <nc r="D24">
      <v>11198</v>
    </nc>
  </rcc>
  <rcc rId="8634" sId="1">
    <nc r="D29">
      <v>249636</v>
    </nc>
  </rcc>
  <rcc rId="8635" sId="1">
    <nc r="D30">
      <v>223160</v>
    </nc>
  </rcc>
  <rcc rId="8636" sId="1">
    <nc r="D40">
      <v>3361</v>
    </nc>
  </rcc>
  <rcc rId="8637" sId="1">
    <nc r="D41">
      <v>3128</v>
    </nc>
  </rcc>
  <rcc rId="8638" sId="1">
    <nc r="D43">
      <v>15225</v>
    </nc>
  </rcc>
  <rcc rId="8639" sId="1">
    <nc r="D44">
      <v>11605</v>
    </nc>
  </rcc>
  <rcc rId="8640" sId="1">
    <nc r="D46">
      <v>13387</v>
    </nc>
  </rcc>
  <rcc rId="8641" sId="1">
    <nc r="D47">
      <v>2127</v>
    </nc>
  </rcc>
  <rcc rId="8642" sId="1">
    <nc r="D48">
      <v>23215</v>
    </nc>
  </rcc>
  <rcc rId="8643" sId="1">
    <nc r="D49">
      <v>19407</v>
    </nc>
  </rcc>
  <rcc rId="8644" sId="1">
    <nc r="D50">
      <v>8841</v>
    </nc>
  </rcc>
  <rcc rId="8645" sId="1">
    <nc r="D56">
      <v>9976</v>
    </nc>
  </rcc>
  <rcc rId="8646" sId="1">
    <nc r="D57">
      <v>5993</v>
    </nc>
  </rcc>
  <rcc rId="8647" sId="1">
    <nc r="D58">
      <v>1223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8" sId="10" numFmtId="34">
    <oc r="C8">
      <v>2460.4</v>
    </oc>
    <nc r="C8">
      <v>2739.5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9" sId="2">
    <nc r="E6">
      <v>155</v>
    </nc>
  </rcc>
  <rcc rId="8650" sId="2">
    <nc r="E7">
      <v>21315</v>
    </nc>
  </rcc>
  <rcc rId="8651" sId="2">
    <nc r="E8">
      <v>18420</v>
    </nc>
  </rcc>
  <rcc rId="8652" sId="2">
    <nc r="E9">
      <v>22020</v>
    </nc>
  </rcc>
  <rcc rId="8653" sId="2">
    <nc r="E10">
      <v>103010</v>
    </nc>
  </rcc>
  <rcc rId="8654" sId="2">
    <nc r="E11">
      <v>24685</v>
    </nc>
  </rcc>
  <rcc rId="8655" sId="2">
    <nc r="E12">
      <v>19110</v>
    </nc>
  </rcc>
  <rcc rId="8656" sId="2">
    <nc r="E13">
      <v>22650</v>
    </nc>
  </rcc>
  <rcc rId="8657" sId="2">
    <nc r="E14">
      <v>18585</v>
    </nc>
  </rcc>
  <rcc rId="8658" sId="2">
    <nc r="E15">
      <v>37245</v>
    </nc>
  </rcc>
  <rcc rId="8659" sId="2">
    <nc r="E16">
      <v>42935</v>
    </nc>
  </rcc>
  <rcc rId="8660" sId="2">
    <nc r="E17">
      <v>28195</v>
    </nc>
  </rcc>
  <rcc rId="8661" sId="2">
    <nc r="E18">
      <v>13005</v>
    </nc>
  </rcc>
  <rcc rId="8662" sId="2">
    <nc r="E19">
      <v>1800</v>
    </nc>
  </rcc>
  <rcc rId="8663" sId="2">
    <nc r="E20">
      <v>1155</v>
    </nc>
  </rcc>
  <rcc rId="8664" sId="2">
    <nc r="E21">
      <v>22230</v>
    </nc>
  </rcc>
  <rcc rId="8665" sId="2">
    <nc r="E22">
      <v>5480</v>
    </nc>
  </rcc>
  <rcc rId="8666" sId="2">
    <nc r="E24">
      <v>5360</v>
    </nc>
  </rcc>
  <rcc rId="8667" sId="2">
    <nc r="E25">
      <v>12235</v>
    </nc>
  </rcc>
  <rcc rId="8668" sId="2">
    <nc r="E26">
      <v>10500</v>
    </nc>
  </rcc>
  <rcc rId="8669" sId="2">
    <nc r="E27">
      <v>47345</v>
    </nc>
  </rcc>
  <rcc rId="8670" sId="2">
    <nc r="E28">
      <v>9915</v>
    </nc>
  </rcc>
  <rcc rId="8671" sId="2">
    <nc r="E29">
      <v>47550</v>
    </nc>
  </rcc>
  <rcc rId="8672" sId="2">
    <nc r="E30">
      <v>5680</v>
    </nc>
  </rcc>
  <rcc rId="8673" sId="2">
    <nc r="E31">
      <v>1895</v>
    </nc>
  </rcc>
  <rcc rId="8674" sId="2">
    <nc r="E32">
      <v>23740</v>
    </nc>
  </rcc>
  <rcc rId="8675" sId="2">
    <nc r="E33">
      <v>117540</v>
    </nc>
  </rcc>
  <rcc rId="8676" sId="2">
    <nc r="E34">
      <v>42205</v>
    </nc>
  </rcc>
  <rcc rId="8677" sId="2">
    <nc r="E35">
      <v>54000</v>
    </nc>
  </rcc>
  <rcc rId="8678" sId="2">
    <nc r="E36">
      <v>12165</v>
    </nc>
  </rcc>
  <rcc rId="8679" sId="2">
    <nc r="E37">
      <v>32110</v>
    </nc>
  </rcc>
  <rcc rId="8680" sId="2">
    <nc r="E38">
      <v>35065</v>
    </nc>
  </rcc>
  <rcc rId="8681" sId="2">
    <nc r="E39">
      <v>27085</v>
    </nc>
  </rcc>
  <rcc rId="8682" sId="2">
    <nc r="E40">
      <v>26400</v>
    </nc>
  </rcc>
  <rcc rId="8683" sId="2">
    <nc r="E41">
      <v>27060</v>
    </nc>
  </rcc>
  <rcc rId="8684" sId="2">
    <nc r="E42">
      <v>29650</v>
    </nc>
  </rcc>
  <rcc rId="8685" sId="2">
    <nc r="E43">
      <v>4010</v>
    </nc>
  </rcc>
  <rcc rId="8686" sId="2">
    <nc r="E44">
      <v>28970</v>
    </nc>
  </rcc>
  <rcc rId="8687" sId="2">
    <nc r="E45">
      <v>17080</v>
    </nc>
  </rcc>
  <rcc rId="8688" sId="2">
    <nc r="E46">
      <v>36980</v>
    </nc>
  </rcc>
  <rcc rId="8689" sId="2">
    <nc r="E47">
      <v>48985</v>
    </nc>
  </rcc>
  <rcc rId="8690" sId="2">
    <nc r="E48">
      <v>40205</v>
    </nc>
  </rcc>
  <rcc rId="8691" sId="2">
    <nc r="E49">
      <v>85655</v>
    </nc>
  </rcc>
  <rcc rId="8692" sId="2">
    <nc r="E50">
      <v>68630</v>
    </nc>
  </rcc>
  <rcc rId="8693" sId="2">
    <nc r="E51">
      <v>7580</v>
    </nc>
  </rcc>
  <rcc rId="8694" sId="2">
    <nc r="E52">
      <v>9505</v>
    </nc>
  </rcc>
  <rcc rId="8695" sId="2">
    <nc r="E53">
      <v>17725</v>
    </nc>
  </rcc>
  <rcc rId="8696" sId="2">
    <nc r="E54">
      <v>9180</v>
    </nc>
  </rcc>
  <rcc rId="8697" sId="2">
    <nc r="E55">
      <v>43295</v>
    </nc>
  </rcc>
  <rcc rId="8698" sId="2">
    <nc r="E56">
      <v>9600</v>
    </nc>
  </rcc>
  <rcc rId="8699" sId="2">
    <nc r="E57">
      <v>83655</v>
    </nc>
  </rcc>
  <rcc rId="8700" sId="2">
    <nc r="E58">
      <v>21075</v>
    </nc>
  </rcc>
  <rcc rId="8701" sId="2">
    <nc r="E59">
      <v>20590</v>
    </nc>
  </rcc>
  <rcc rId="8702" sId="2">
    <nc r="E60">
      <v>11655</v>
    </nc>
  </rcc>
  <rcc rId="8703" sId="2">
    <nc r="E61">
      <v>67840</v>
    </nc>
  </rcc>
  <rcc rId="8704" sId="2">
    <nc r="E62">
      <v>11545</v>
    </nc>
  </rcc>
  <rcc rId="8705" sId="2">
    <nc r="E63">
      <v>2060</v>
    </nc>
  </rcc>
  <rcc rId="8706" sId="2">
    <nc r="E64">
      <v>19220</v>
    </nc>
  </rcc>
  <rcc rId="8707" sId="2">
    <nc r="E65">
      <v>58420</v>
    </nc>
  </rcc>
  <rcc rId="8708" sId="2">
    <nc r="E66">
      <v>27620</v>
    </nc>
  </rcc>
  <rcc rId="8709" sId="2">
    <nc r="E67">
      <v>6575</v>
    </nc>
  </rcc>
  <rcc rId="8710" sId="2">
    <nc r="E68">
      <v>24120</v>
    </nc>
  </rcc>
  <rcc rId="8711" sId="2">
    <nc r="E69">
      <v>51360</v>
    </nc>
  </rcc>
  <rcc rId="8712" sId="2">
    <nc r="E70">
      <v>81955</v>
    </nc>
  </rcc>
  <rcc rId="8713" sId="2">
    <nc r="E71">
      <v>33355</v>
    </nc>
  </rcc>
  <rcc rId="8714" sId="2">
    <nc r="E72">
      <v>2975</v>
    </nc>
  </rcc>
  <rcc rId="8715" sId="2">
    <nc r="E73">
      <v>49335</v>
    </nc>
  </rcc>
  <rcc rId="8716" sId="2">
    <nc r="E74">
      <v>8520</v>
    </nc>
  </rcc>
  <rcc rId="8717" sId="2">
    <nc r="E75">
      <v>270</v>
    </nc>
  </rcc>
  <rcc rId="8718" sId="2">
    <nc r="E76">
      <v>23915</v>
    </nc>
  </rcc>
  <rcc rId="8719" sId="2">
    <nc r="E77">
      <v>13595</v>
    </nc>
  </rcc>
  <rcc rId="8720" sId="2">
    <nc r="E78">
      <v>32825</v>
    </nc>
  </rcc>
  <rcc rId="8721" sId="2">
    <nc r="E79">
      <v>6135</v>
    </nc>
  </rcc>
  <rcc rId="8722" sId="2">
    <nc r="E80">
      <v>26635</v>
    </nc>
  </rcc>
  <rcc rId="8723" sId="2">
    <nc r="E81">
      <v>8075</v>
    </nc>
  </rcc>
  <rfmt sheetId="2" sqref="E82">
    <dxf>
      <fill>
        <patternFill patternType="solid">
          <bgColor rgb="FFFF0000"/>
        </patternFill>
      </fill>
    </dxf>
  </rfmt>
  <rcc rId="8724" sId="2">
    <nc r="E83">
      <v>6600</v>
    </nc>
  </rcc>
  <rcc rId="8725" sId="2">
    <nc r="E84">
      <v>9800</v>
    </nc>
  </rcc>
  <rcc rId="8726" sId="2">
    <nc r="E85">
      <v>7875</v>
    </nc>
  </rcc>
  <rcc rId="8727" sId="2">
    <nc r="E86">
      <v>32010</v>
    </nc>
  </rcc>
  <rcc rId="8728" sId="2">
    <nc r="E87">
      <v>33890</v>
    </nc>
  </rcc>
  <rcc rId="8729" sId="2">
    <nc r="E88">
      <v>17640</v>
    </nc>
  </rcc>
  <rcc rId="8730" sId="2">
    <nc r="E89">
      <v>65485</v>
    </nc>
  </rcc>
  <rcc rId="8731" sId="2">
    <nc r="E90">
      <v>57460</v>
    </nc>
  </rcc>
  <rcc rId="8732" sId="2">
    <nc r="E91">
      <v>10545</v>
    </nc>
  </rcc>
  <rcc rId="8733" sId="2">
    <nc r="E92">
      <v>11110</v>
    </nc>
  </rcc>
  <rcc rId="8734" sId="2" numFmtId="4">
    <oc r="F92">
      <v>-150</v>
    </oc>
    <nc r="F92">
      <f>E92-D92</f>
    </nc>
  </rcc>
  <rfmt sheetId="2" sqref="G92">
    <dxf>
      <fill>
        <patternFill>
          <bgColor rgb="FFFF0000"/>
        </patternFill>
      </fill>
    </dxf>
  </rfmt>
  <rcc rId="8735" sId="2">
    <nc r="E93">
      <v>610</v>
    </nc>
  </rcc>
  <rcc rId="8736" sId="2">
    <nc r="E94">
      <v>32825</v>
    </nc>
  </rcc>
  <rcc rId="8737" sId="2">
    <nc r="E95">
      <v>11615</v>
    </nc>
  </rcc>
  <rcc rId="8738" sId="2">
    <nc r="E96">
      <v>40125</v>
    </nc>
  </rcc>
  <rcc rId="8739" sId="2">
    <nc r="G96" t="inlineStr">
      <is>
        <t>не живут</t>
      </is>
    </nc>
  </rcc>
  <rfmt sheetId="2" sqref="G93:G96" start="0" length="2147483647">
    <dxf>
      <font>
        <name val="Times New Roman"/>
        <scheme val="none"/>
      </font>
    </dxf>
  </rfmt>
  <rcc rId="8740" sId="2">
    <nc r="E97">
      <v>22870</v>
    </nc>
  </rcc>
  <rcc rId="8741" sId="2">
    <nc r="E98">
      <v>6995</v>
    </nc>
  </rcc>
  <rcc rId="8742" sId="2">
    <nc r="E99">
      <v>11340</v>
    </nc>
  </rcc>
  <rcc rId="8743" sId="2">
    <nc r="E100">
      <v>2815</v>
    </nc>
  </rcc>
  <rcc rId="8744" sId="2">
    <nc r="E101">
      <v>11210</v>
    </nc>
  </rcc>
  <rcc rId="8745" sId="2">
    <nc r="E102">
      <v>48960</v>
    </nc>
  </rcc>
  <rcc rId="8746" sId="2">
    <nc r="E103">
      <v>5770</v>
    </nc>
  </rcc>
  <rcc rId="8747" sId="2">
    <nc r="E104">
      <v>20055</v>
    </nc>
  </rcc>
  <rcc rId="8748" sId="2">
    <nc r="E105">
      <v>19860</v>
    </nc>
  </rcc>
  <rcc rId="8749" sId="2">
    <nc r="E106">
      <v>83775</v>
    </nc>
  </rcc>
  <rcc rId="8750" sId="2">
    <nc r="E108">
      <v>26770</v>
    </nc>
  </rcc>
  <rcc rId="8751" sId="2">
    <nc r="E109">
      <v>15885</v>
    </nc>
  </rcc>
  <rcc rId="8752" sId="2">
    <nc r="E110">
      <v>6860</v>
    </nc>
  </rcc>
  <rcc rId="8753" sId="2">
    <nc r="D107">
      <v>11055</v>
    </nc>
  </rcc>
  <rcc rId="8754" sId="2">
    <nc r="E107">
      <v>11055</v>
    </nc>
  </rcc>
  <rcc rId="8755" sId="2" odxf="1" dxf="1" numFmtId="4">
    <oc r="F107">
      <v>0</v>
    </oc>
    <nc r="F107">
      <f>E107-D107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8756" sId="2">
    <nc r="E111">
      <v>22265</v>
    </nc>
  </rcc>
  <rcc rId="8757" sId="2">
    <nc r="E112">
      <v>16040</v>
    </nc>
  </rcc>
  <rcc rId="8758" sId="2">
    <nc r="E113">
      <v>53515</v>
    </nc>
  </rcc>
  <rcc rId="8759" sId="2">
    <nc r="E114">
      <v>13845</v>
    </nc>
  </rcc>
  <rcc rId="8760" sId="2">
    <nc r="E115">
      <v>46400</v>
    </nc>
  </rcc>
  <rcc rId="8761" sId="2">
    <nc r="E116">
      <v>18835</v>
    </nc>
  </rcc>
  <rcc rId="8762" sId="2">
    <nc r="E117">
      <v>6935</v>
    </nc>
  </rcc>
  <rcc rId="8763" sId="3">
    <nc r="E7">
      <v>11448</v>
    </nc>
  </rcc>
  <rcc rId="8764" sId="3">
    <nc r="E9">
      <v>13375</v>
    </nc>
  </rcc>
  <rcc rId="8765" sId="3">
    <nc r="E10">
      <v>11700</v>
    </nc>
  </rcc>
  <rcc rId="8766" sId="3">
    <nc r="E11">
      <v>800</v>
    </nc>
  </rcc>
  <rcc rId="8767" sId="3">
    <nc r="E12">
      <v>26935</v>
    </nc>
  </rcc>
  <rcc rId="8768" sId="3">
    <nc r="E13">
      <v>7615</v>
    </nc>
  </rcc>
  <rcc rId="8769" sId="3">
    <nc r="E14">
      <v>15145</v>
    </nc>
  </rcc>
  <rcc rId="8770" sId="3">
    <nc r="E15">
      <v>275</v>
    </nc>
  </rcc>
  <rcc rId="8771" sId="3">
    <nc r="E16">
      <v>75395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2" sId="3">
    <nc r="E17">
      <v>33545</v>
    </nc>
  </rcc>
  <rcc rId="8773" sId="3">
    <nc r="E18">
      <v>13405</v>
    </nc>
  </rcc>
  <rcc rId="8774" sId="3">
    <nc r="E19">
      <v>143150</v>
    </nc>
  </rcc>
  <rcc rId="8775" sId="3">
    <nc r="E20">
      <v>5795</v>
    </nc>
  </rcc>
  <rcc rId="8776" sId="3">
    <nc r="E21">
      <v>10100</v>
    </nc>
  </rcc>
  <rcc rId="8777" sId="3">
    <nc r="E22">
      <v>11610</v>
    </nc>
  </rcc>
  <rcc rId="8778" sId="3">
    <nc r="E23">
      <v>36770</v>
    </nc>
  </rcc>
  <rcc rId="8779" sId="3">
    <nc r="E24">
      <v>49460</v>
    </nc>
  </rcc>
  <rcc rId="8780" sId="3">
    <nc r="E25">
      <v>11035</v>
    </nc>
  </rcc>
  <rcc rId="8781" sId="3">
    <nc r="E26">
      <v>15</v>
    </nc>
  </rcc>
  <rcc rId="8782" sId="3">
    <nc r="E27">
      <v>12830</v>
    </nc>
  </rcc>
  <rcc rId="8783" sId="3">
    <nc r="E28">
      <v>27735</v>
    </nc>
  </rcc>
  <rcc rId="8784" sId="3">
    <nc r="E29">
      <v>28790</v>
    </nc>
  </rcc>
  <rcc rId="8785" sId="3">
    <nc r="E30">
      <v>25480</v>
    </nc>
  </rcc>
  <rcc rId="8786" sId="3">
    <nc r="E31">
      <v>56900</v>
    </nc>
  </rcc>
  <rcc rId="8787" sId="3">
    <oc r="G32">
      <f>#REF!+F8</f>
    </oc>
    <nc r="G32">
      <f>F8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8" sId="4">
    <nc r="E7">
      <v>7685</v>
    </nc>
  </rcc>
  <rcc rId="8789" sId="4">
    <nc r="E8">
      <v>47240</v>
    </nc>
  </rcc>
  <rcc rId="8790" sId="4">
    <nc r="E9">
      <v>3045</v>
    </nc>
  </rcc>
  <rcc rId="8791" sId="4">
    <nc r="E10">
      <v>17885</v>
    </nc>
  </rcc>
  <rcc rId="8792" sId="4">
    <nc r="E11">
      <v>11825</v>
    </nc>
  </rcc>
  <rcc rId="8793" sId="4">
    <nc r="E12">
      <v>43725</v>
    </nc>
  </rcc>
  <rcc rId="8794" sId="4">
    <nc r="E13">
      <v>15990</v>
    </nc>
  </rcc>
  <rcc rId="8795" sId="4">
    <nc r="E14">
      <v>8895</v>
    </nc>
  </rcc>
  <rcc rId="8796" sId="4">
    <nc r="E15">
      <v>22785</v>
    </nc>
  </rcc>
  <rcc rId="8797" sId="4">
    <nc r="E16">
      <v>19830</v>
    </nc>
  </rcc>
  <rcc rId="8798" sId="4">
    <nc r="E17">
      <v>26865</v>
    </nc>
  </rcc>
  <rcc rId="8799" sId="4">
    <nc r="E18">
      <v>27520</v>
    </nc>
  </rcc>
  <rcc rId="8800" sId="4">
    <nc r="E19">
      <v>49160</v>
    </nc>
  </rcc>
  <rcc rId="8801" sId="4">
    <nc r="E20">
      <v>2800</v>
    </nc>
  </rcc>
  <rcc rId="8802" sId="4">
    <nc r="E21">
      <v>5720</v>
    </nc>
  </rcc>
  <rcc rId="8803" sId="4">
    <nc r="E22">
      <v>18570</v>
    </nc>
  </rcc>
  <rcc rId="8804" sId="4">
    <nc r="E23">
      <v>48695</v>
    </nc>
  </rcc>
  <rcc rId="8805" sId="4">
    <nc r="E24">
      <v>25480</v>
    </nc>
  </rcc>
  <rcc rId="8806" sId="4">
    <nc r="E25">
      <v>31420</v>
    </nc>
  </rcc>
  <rcc rId="8807" sId="4">
    <nc r="E26">
      <v>14200</v>
    </nc>
  </rcc>
  <rcc rId="8808" sId="4">
    <nc r="E27">
      <v>11960</v>
    </nc>
  </rcc>
  <rcc rId="8809" sId="4">
    <nc r="E28">
      <v>54645</v>
    </nc>
  </rcc>
  <rcc rId="8810" sId="4">
    <nc r="E29">
      <v>30610</v>
    </nc>
  </rcc>
  <rcc rId="8811" sId="4">
    <nc r="E30">
      <v>50520</v>
    </nc>
  </rcc>
  <rcc rId="8812" sId="4">
    <nc r="E31">
      <v>19585</v>
    </nc>
  </rcc>
  <rcc rId="8813" sId="4">
    <nc r="E32">
      <v>25275</v>
    </nc>
  </rcc>
  <rcc rId="8814" sId="4">
    <nc r="E33">
      <v>36270</v>
    </nc>
  </rcc>
  <rcc rId="8815" sId="4">
    <nc r="E34">
      <v>14975</v>
    </nc>
  </rcc>
  <rcc rId="8816" sId="4">
    <nc r="E35">
      <v>11155</v>
    </nc>
  </rcc>
  <rcc rId="8817" sId="4">
    <nc r="E36">
      <v>41150</v>
    </nc>
  </rcc>
  <rcc rId="8818" sId="4">
    <nc r="E37">
      <v>35825</v>
    </nc>
  </rcc>
  <rcc rId="8819" sId="4">
    <nc r="E38">
      <v>8955</v>
    </nc>
  </rcc>
  <rcc rId="8820" sId="4">
    <nc r="E40">
      <v>35560</v>
    </nc>
  </rcc>
  <rcc rId="8821" sId="4">
    <nc r="E39">
      <v>41280</v>
    </nc>
  </rcc>
  <rcc rId="8822" sId="4">
    <nc r="E41">
      <v>4200</v>
    </nc>
  </rcc>
  <rcc rId="8823" sId="4">
    <nc r="E42">
      <v>93115</v>
    </nc>
  </rcc>
  <rcc rId="8824" sId="4">
    <nc r="E43">
      <v>4800</v>
    </nc>
  </rcc>
  <rcc rId="8825" sId="4">
    <nc r="E44">
      <v>11390</v>
    </nc>
  </rcc>
  <rcc rId="8826" sId="4">
    <nc r="E45">
      <v>83660</v>
    </nc>
  </rcc>
  <rcc rId="8827" sId="4">
    <nc r="E46">
      <v>7000</v>
    </nc>
  </rcc>
  <rcc rId="8828" sId="4">
    <nc r="E47">
      <v>9275</v>
    </nc>
  </rcc>
  <rcc rId="8829" sId="4">
    <nc r="E48">
      <v>52010</v>
    </nc>
  </rcc>
  <rfmt sheetId="4" sqref="C47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830" sId="4">
    <nc r="E49">
      <v>12470</v>
    </nc>
  </rcc>
  <rcc rId="8831" sId="4">
    <nc r="E50">
      <v>29155</v>
    </nc>
  </rcc>
  <rcc rId="8832" sId="4">
    <nc r="E51">
      <v>12570</v>
    </nc>
  </rcc>
  <rcc rId="8833" sId="4">
    <nc r="E52">
      <v>8525</v>
    </nc>
  </rcc>
  <rcc rId="8834" sId="4">
    <nc r="E53">
      <v>17950</v>
    </nc>
  </rcc>
  <rcc rId="8835" sId="4">
    <nc r="E54">
      <v>5205</v>
    </nc>
  </rcc>
  <rcc rId="8836" sId="4">
    <nc r="E55">
      <v>49135</v>
    </nc>
  </rcc>
  <rcc rId="8837" sId="4">
    <nc r="E56">
      <v>39490</v>
    </nc>
  </rcc>
  <rcc rId="8838" sId="4">
    <nc r="E57">
      <v>4425</v>
    </nc>
  </rcc>
  <rcc rId="8839" sId="4">
    <nc r="E58">
      <v>25910</v>
    </nc>
  </rcc>
  <rcc rId="8840" sId="4">
    <nc r="E59">
      <v>10455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1" sId="2">
    <nc r="G82">
      <v>61170</v>
    </nc>
  </rcc>
  <rfmt sheetId="2" sqref="D82:F82">
    <dxf>
      <fill>
        <patternFill>
          <bgColor theme="0"/>
        </patternFill>
      </fill>
    </dxf>
  </rfmt>
  <rcc rId="8842" sId="2">
    <oc r="D82">
      <v>61170</v>
    </oc>
    <nc r="D82"/>
  </rcc>
  <rcc rId="8843" sId="2" numFmtId="4">
    <oc r="F82">
      <f>E82-D82</f>
    </oc>
    <nc r="F82"/>
  </rcc>
  <rfmt sheetId="2" sqref="F82">
    <dxf>
      <fill>
        <patternFill>
          <bgColor rgb="FFFF000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4" sId="2" numFmtId="4">
    <nc r="F82">
      <v>241</v>
    </nc>
  </rcc>
  <rcc rId="8845" sId="2">
    <oc r="G118">
      <f>F92+#REF!+F23</f>
    </oc>
    <nc r="G118">
      <f>F23+F82</f>
    </nc>
  </rcc>
  <rcc rId="8846" sId="2">
    <oc r="F118">
      <f>SUM(F6:F117)</f>
    </oc>
    <nc r="F118">
      <f>SUM(F6:F117)</f>
    </nc>
  </rcc>
  <rfmt sheetId="2" sqref="G92">
    <dxf>
      <fill>
        <patternFill>
          <bgColor theme="0"/>
        </patternFill>
      </fill>
    </dxf>
  </rfmt>
  <rcmt sheetId="2" cell="F82" guid="{48A88316-922D-4251-AE3A-7737DA7D01DE}" author="HP" newLength="67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7" sId="5">
    <nc r="E6">
      <v>12365</v>
    </nc>
  </rcc>
  <rcc rId="8848" sId="5">
    <nc r="E7">
      <v>4765</v>
    </nc>
  </rcc>
  <rcc rId="8849" sId="5">
    <nc r="E8">
      <v>11065</v>
    </nc>
  </rcc>
  <rcc rId="8850" sId="5">
    <nc r="E9">
      <v>7345</v>
    </nc>
  </rcc>
  <rcc rId="8851" sId="5">
    <nc r="E10">
      <v>16310</v>
    </nc>
  </rcc>
  <rcc rId="8852" sId="5">
    <nc r="E11">
      <v>44710</v>
    </nc>
  </rcc>
  <rcc rId="8853" sId="5">
    <nc r="E12">
      <v>15840</v>
    </nc>
  </rcc>
  <rcc rId="8854" sId="5">
    <nc r="E13">
      <v>12120</v>
    </nc>
  </rcc>
  <rcc rId="8855" sId="5">
    <nc r="E14">
      <v>67310</v>
    </nc>
  </rcc>
  <rcc rId="8856" sId="5">
    <nc r="E15">
      <v>18315</v>
    </nc>
  </rcc>
  <rcc rId="8857" sId="5">
    <nc r="E16">
      <v>4635</v>
    </nc>
  </rcc>
  <rcc rId="8858" sId="5">
    <nc r="E17">
      <v>31090</v>
    </nc>
  </rcc>
  <rcc rId="8859" sId="5">
    <nc r="E18">
      <v>15065</v>
    </nc>
  </rcc>
  <rcc rId="8860" sId="5">
    <nc r="E19">
      <v>8950</v>
    </nc>
  </rcc>
  <rcc rId="8861" sId="5">
    <nc r="E20">
      <v>47090</v>
    </nc>
  </rcc>
  <rcc rId="8862" sId="5">
    <nc r="E21">
      <v>66125</v>
    </nc>
  </rcc>
  <rcc rId="8863" sId="5">
    <nc r="E22">
      <v>47160</v>
    </nc>
  </rcc>
  <rcc rId="8864" sId="5">
    <nc r="E23">
      <v>9540</v>
    </nc>
  </rcc>
  <rcc rId="8865" sId="5">
    <nc r="E24">
      <v>6235</v>
    </nc>
  </rcc>
  <rcc rId="8866" sId="5">
    <nc r="E25">
      <v>13790</v>
    </nc>
  </rcc>
  <rcc rId="8867" sId="5">
    <nc r="E26">
      <v>8060</v>
    </nc>
  </rcc>
  <rcc rId="8868" sId="5">
    <nc r="E28">
      <v>335</v>
    </nc>
  </rcc>
  <rcc rId="8869" sId="5">
    <nc r="E29">
      <v>4175</v>
    </nc>
  </rcc>
  <rcc rId="8870" sId="5">
    <nc r="E30">
      <v>16120</v>
    </nc>
  </rcc>
  <rcc rId="8871" sId="5">
    <nc r="E31">
      <v>57740</v>
    </nc>
  </rcc>
  <rcc rId="8872" sId="5">
    <nc r="E32">
      <v>16515</v>
    </nc>
  </rcc>
  <rcc rId="8873" sId="5">
    <nc r="E33">
      <v>16970</v>
    </nc>
  </rcc>
  <rcc rId="8874" sId="5">
    <nc r="E34">
      <v>53490</v>
    </nc>
  </rcc>
  <rcc rId="8875" sId="5">
    <nc r="E35">
      <v>12005</v>
    </nc>
  </rcc>
  <rcc rId="8876" sId="5">
    <nc r="E36">
      <v>9620</v>
    </nc>
  </rcc>
  <rcc rId="8877" sId="5">
    <nc r="E37">
      <v>65550</v>
    </nc>
  </rcc>
  <rcc rId="8878" sId="5">
    <nc r="E38">
      <v>23695</v>
    </nc>
  </rcc>
  <rcc rId="8879" sId="5">
    <nc r="E39">
      <v>85900</v>
    </nc>
  </rcc>
  <rcc rId="8880" sId="5">
    <nc r="E40">
      <v>9835</v>
    </nc>
  </rcc>
  <rcc rId="8881" sId="5">
    <nc r="E41">
      <v>62330</v>
    </nc>
  </rcc>
  <rcc rId="8882" sId="5">
    <nc r="E42">
      <v>16175</v>
    </nc>
  </rcc>
  <rcc rId="8883" sId="5">
    <nc r="E43">
      <v>102785</v>
    </nc>
  </rcc>
  <rcc rId="8884" sId="5">
    <nc r="E44">
      <v>11225</v>
    </nc>
  </rcc>
  <rcc rId="8885" sId="5">
    <nc r="E45">
      <v>22540</v>
    </nc>
  </rcc>
  <rcc rId="8886" sId="5">
    <nc r="E46">
      <v>18145</v>
    </nc>
  </rcc>
  <rcc rId="8887" sId="5">
    <nc r="E47">
      <v>30275</v>
    </nc>
  </rcc>
  <rcc rId="8888" sId="5">
    <nc r="E48">
      <v>7135</v>
    </nc>
  </rcc>
  <rcc rId="8889" sId="5">
    <nc r="E49">
      <v>23600</v>
    </nc>
  </rcc>
  <rcc rId="8890" sId="5">
    <nc r="E50">
      <v>31805</v>
    </nc>
  </rcc>
  <rcc rId="8891" sId="5">
    <nc r="E51">
      <v>17340</v>
    </nc>
  </rcc>
  <rfmt sheetId="5" sqref="E52">
    <dxf>
      <fill>
        <patternFill>
          <bgColor rgb="FFFF0000"/>
        </patternFill>
      </fill>
    </dxf>
  </rfmt>
  <rcc rId="8892" sId="5">
    <nc r="E53">
      <v>19080</v>
    </nc>
  </rcc>
  <rcc rId="8893" sId="5">
    <nc r="E54">
      <v>35215</v>
    </nc>
  </rcc>
  <rcc rId="8894" sId="5">
    <nc r="E55">
      <v>37440</v>
    </nc>
  </rcc>
  <rcc rId="8895" sId="5">
    <nc r="E56">
      <v>4945</v>
    </nc>
  </rcc>
  <rcc rId="8896" sId="5">
    <nc r="E57">
      <v>249890</v>
    </nc>
  </rcc>
  <rcc rId="8897" sId="5">
    <nc r="E58">
      <v>30900</v>
    </nc>
  </rcc>
  <rcc rId="8898" sId="5">
    <nc r="E59">
      <v>1135</v>
    </nc>
  </rcc>
  <rcc rId="8899" sId="5">
    <nc r="E60">
      <v>65385</v>
    </nc>
  </rcc>
  <rfmt sheetId="5" sqref="E61">
    <dxf>
      <fill>
        <patternFill>
          <bgColor rgb="FFFF0000"/>
        </patternFill>
      </fill>
    </dxf>
  </rfmt>
  <rcc rId="8900" sId="5">
    <nc r="E62">
      <v>2060</v>
    </nc>
  </rcc>
  <rcc rId="8901" sId="5">
    <nc r="E63">
      <v>7175</v>
    </nc>
  </rcc>
  <rfmt sheetId="5" sqref="E64">
    <dxf>
      <fill>
        <patternFill>
          <bgColor rgb="FFFF0000"/>
        </patternFill>
      </fill>
    </dxf>
  </rfmt>
  <rcc rId="8902" sId="5">
    <nc r="E65">
      <v>16680</v>
    </nc>
  </rcc>
  <rcc rId="8903" sId="5">
    <nc r="E66">
      <v>5240</v>
    </nc>
  </rcc>
  <rcc rId="8904" sId="5">
    <nc r="E67">
      <v>20565</v>
    </nc>
  </rcc>
  <rcc rId="8905" sId="5">
    <nc r="E68">
      <v>22400</v>
    </nc>
  </rcc>
  <rcc rId="8906" sId="5">
    <nc r="E69">
      <v>4530</v>
    </nc>
  </rcc>
  <rcc rId="8907" sId="5">
    <nc r="E71">
      <v>19750</v>
    </nc>
  </rcc>
  <rcc rId="8908" sId="5">
    <nc r="E72">
      <v>33650</v>
    </nc>
  </rcc>
  <rcc rId="8909" sId="5">
    <nc r="E73">
      <v>30550</v>
    </nc>
  </rcc>
  <rcc rId="8910" sId="5">
    <nc r="E74">
      <v>2905</v>
    </nc>
  </rcc>
  <rcc rId="8911" sId="5">
    <nc r="E75">
      <v>3535</v>
    </nc>
  </rcc>
  <rcc rId="8912" sId="5">
    <nc r="E76">
      <v>5030</v>
    </nc>
  </rcc>
  <rcc rId="8913" sId="5">
    <nc r="E77">
      <v>48925</v>
    </nc>
  </rcc>
  <rcc rId="8914" sId="5">
    <nc r="E78">
      <v>9995</v>
    </nc>
  </rcc>
  <rcc rId="8915" sId="5">
    <nc r="E79">
      <v>10465</v>
    </nc>
  </rcc>
  <rcc rId="8916" sId="5">
    <nc r="E80">
      <v>6005</v>
    </nc>
  </rcc>
  <rcc rId="8917" sId="5">
    <nc r="E81">
      <v>4505</v>
    </nc>
  </rcc>
  <rcc rId="8918" sId="5">
    <nc r="E82">
      <v>9365</v>
    </nc>
  </rcc>
  <rcc rId="8919" sId="5">
    <nc r="E83">
      <v>1455</v>
    </nc>
  </rcc>
  <rcc rId="8920" sId="5">
    <nc r="E84">
      <v>14710</v>
    </nc>
  </rcc>
  <rcc rId="8921" sId="5">
    <nc r="E85">
      <v>30</v>
    </nc>
  </rcc>
  <rcc rId="8922" sId="5">
    <nc r="E86">
      <v>24390</v>
    </nc>
  </rcc>
  <rcc rId="8923" sId="5">
    <nc r="E87">
      <v>26295</v>
    </nc>
  </rcc>
  <rcc rId="8924" sId="5">
    <nc r="E88">
      <v>7950</v>
    </nc>
  </rcc>
  <rcc rId="8925" sId="5">
    <nc r="E89">
      <v>2830</v>
    </nc>
  </rcc>
  <rcc rId="8926" sId="5">
    <nc r="E90">
      <v>26585</v>
    </nc>
  </rcc>
  <rcc rId="8927" sId="5">
    <nc r="E91">
      <v>26390</v>
    </nc>
  </rcc>
  <rcc rId="8928" sId="5">
    <nc r="E92">
      <v>60415</v>
    </nc>
  </rcc>
  <rcc rId="8929" sId="5">
    <nc r="E93">
      <v>37625</v>
    </nc>
  </rcc>
  <rcc rId="8930" sId="5">
    <nc r="E95">
      <v>14455</v>
    </nc>
  </rcc>
  <rcc rId="8931" sId="5">
    <nc r="E96">
      <v>16660</v>
    </nc>
  </rcc>
  <rcc rId="8932" sId="5">
    <nc r="E97">
      <v>5430</v>
    </nc>
  </rcc>
  <rcc rId="8933" sId="5">
    <nc r="E98">
      <v>30370</v>
    </nc>
  </rcc>
  <rcc rId="8934" sId="5">
    <nc r="E99">
      <v>7030</v>
    </nc>
  </rcc>
  <rcc rId="8935" sId="5">
    <nc r="E100">
      <v>39145</v>
    </nc>
  </rcc>
  <rcc rId="8936" sId="5">
    <nc r="E101">
      <v>28320</v>
    </nc>
  </rcc>
  <rcc rId="8937" sId="5">
    <nc r="E102">
      <v>25145</v>
    </nc>
  </rcc>
  <rcc rId="8938" sId="5">
    <nc r="E103">
      <v>13785</v>
    </nc>
  </rcc>
  <rcc rId="8939" sId="5">
    <nc r="E104">
      <v>12420</v>
    </nc>
  </rcc>
  <rcc rId="8940" sId="5">
    <nc r="E105">
      <v>22090</v>
    </nc>
  </rcc>
  <rcc rId="8941" sId="5">
    <nc r="E106">
      <v>2775</v>
    </nc>
  </rcc>
  <rcc rId="8942" sId="5">
    <nc r="E107">
      <v>7270</v>
    </nc>
  </rcc>
  <rcc rId="8943" sId="5">
    <nc r="E108">
      <v>5480</v>
    </nc>
  </rcc>
  <rcc rId="8944" sId="5">
    <nc r="E109">
      <v>94835</v>
    </nc>
  </rcc>
  <rcc rId="8945" sId="5">
    <oc r="G110" t="inlineStr">
      <is>
        <t>&gt;34880</t>
      </is>
    </oc>
    <nc r="G110" t="inlineStr">
      <is>
        <t>&gt;34885</t>
      </is>
    </nc>
  </rcc>
  <rcc rId="8946" sId="5">
    <nc r="E110">
      <v>34940</v>
    </nc>
  </rcc>
  <rcc rId="8947" sId="5">
    <nc r="E111">
      <v>9445</v>
    </nc>
  </rcc>
  <rcc rId="8948" sId="5">
    <nc r="E112">
      <v>20800</v>
    </nc>
  </rcc>
  <rcc rId="8949" sId="5">
    <nc r="E113">
      <v>3415</v>
    </nc>
  </rcc>
  <rcc rId="8950" sId="5">
    <nc r="E114">
      <v>16915</v>
    </nc>
  </rcc>
  <rcc rId="8951" sId="5">
    <nc r="E115">
      <v>8640</v>
    </nc>
  </rcc>
  <rcc rId="8952" sId="5">
    <nc r="E116">
      <v>44105</v>
    </nc>
  </rcc>
  <rcc rId="8953" sId="5">
    <nc r="E117">
      <v>34350</v>
    </nc>
  </rcc>
  <rcc rId="8954" sId="5">
    <nc r="E118">
      <v>92695</v>
    </nc>
  </rcc>
  <rcc rId="8955" sId="5">
    <nc r="E119">
      <v>36125</v>
    </nc>
  </rcc>
  <rcc rId="8956" sId="5">
    <nc r="E121">
      <v>84110</v>
    </nc>
  </rcc>
  <rcc rId="8957" sId="5">
    <nc r="E122">
      <v>80545</v>
    </nc>
  </rcc>
  <rcc rId="8958" sId="5">
    <nc r="E123">
      <v>13970</v>
    </nc>
  </rcc>
  <rcc rId="8959" sId="5">
    <nc r="E124">
      <v>4115</v>
    </nc>
  </rcc>
  <rcc rId="8960" sId="5">
    <nc r="E125">
      <v>6720</v>
    </nc>
  </rcc>
  <rcc rId="8961" sId="5">
    <nc r="E126">
      <v>7955</v>
    </nc>
  </rcc>
  <rcc rId="8962" sId="5">
    <nc r="E127">
      <v>28095</v>
    </nc>
  </rcc>
  <rcc rId="8963" sId="5">
    <nc r="E128">
      <v>53420</v>
    </nc>
  </rcc>
  <rcc rId="8964" sId="5">
    <nc r="E129">
      <v>5195</v>
    </nc>
  </rcc>
  <rcc rId="8965" sId="5">
    <nc r="E130">
      <v>14120</v>
    </nc>
  </rcc>
  <rcc rId="8966" sId="5">
    <nc r="E131">
      <v>8835</v>
    </nc>
  </rcc>
  <rcc rId="8967" sId="5">
    <nc r="E132">
      <v>7160</v>
    </nc>
  </rcc>
  <rcc rId="8968" sId="5">
    <nc r="E133">
      <v>8325</v>
    </nc>
  </rcc>
  <rcc rId="8969" sId="5">
    <nc r="E134">
      <v>17460</v>
    </nc>
  </rcc>
  <rcc rId="8970" sId="5">
    <nc r="E135">
      <v>16075</v>
    </nc>
  </rcc>
  <rcc rId="8971" sId="5">
    <nc r="E136">
      <v>28595</v>
    </nc>
  </rcc>
  <rcc rId="8972" sId="5">
    <nc r="E137">
      <v>55905</v>
    </nc>
  </rcc>
  <rcc rId="8973" sId="5">
    <nc r="E138">
      <v>26460</v>
    </nc>
  </rcc>
  <rcc rId="8974" sId="5">
    <nc r="E139">
      <v>25150</v>
    </nc>
  </rcc>
  <rcc rId="8975" sId="5">
    <nc r="E140">
      <v>38920</v>
    </nc>
  </rcc>
  <rcc rId="8976" sId="5">
    <nc r="E141">
      <v>17190</v>
    </nc>
  </rcc>
  <rcc rId="8977" sId="5">
    <nc r="E142">
      <v>7435</v>
    </nc>
  </rcc>
  <rcc rId="8978" sId="5">
    <nc r="E143">
      <v>24110</v>
    </nc>
  </rcc>
  <rcc rId="8979" sId="5">
    <nc r="E144">
      <v>40040</v>
    </nc>
  </rcc>
  <rcc rId="8980" sId="5">
    <nc r="E145">
      <v>51145</v>
    </nc>
  </rcc>
  <rcc rId="8981" sId="5">
    <nc r="E146">
      <v>8510</v>
    </nc>
  </rcc>
  <rcc rId="8982" sId="5">
    <nc r="E147">
      <v>9895</v>
    </nc>
  </rcc>
  <rcc rId="8983" sId="5">
    <nc r="E148">
      <v>25970</v>
    </nc>
  </rcc>
  <rcc rId="8984" sId="5">
    <nc r="E149">
      <v>12370</v>
    </nc>
  </rcc>
  <rcc rId="8985" sId="5">
    <nc r="E150">
      <v>38740</v>
    </nc>
  </rcc>
  <rcc rId="8986" sId="5">
    <nc r="E151">
      <v>37215</v>
    </nc>
  </rcc>
  <rcc rId="8987" sId="5">
    <nc r="E152">
      <v>41755</v>
    </nc>
  </rcc>
  <rcc rId="8988" sId="5">
    <nc r="E153">
      <v>21580</v>
    </nc>
  </rcc>
  <rcc rId="8989" sId="5">
    <nc r="E154">
      <v>1405</v>
    </nc>
  </rcc>
  <rcc rId="8990" sId="5">
    <nc r="E155">
      <v>26605</v>
    </nc>
  </rcc>
  <rcc rId="8991" sId="5">
    <nc r="E156">
      <v>69945</v>
    </nc>
  </rcc>
  <rcc rId="8992" sId="5">
    <nc r="E157">
      <v>21070</v>
    </nc>
  </rcc>
  <rcc rId="8993" sId="5">
    <nc r="E158">
      <v>33215</v>
    </nc>
  </rcc>
  <rcc rId="8994" sId="5">
    <nc r="E159">
      <v>2125</v>
    </nc>
  </rcc>
  <rcc rId="8995" sId="5">
    <nc r="E160">
      <v>6690</v>
    </nc>
  </rcc>
  <rcc rId="8996" sId="5">
    <nc r="E161">
      <v>9290</v>
    </nc>
  </rcc>
  <rcc rId="8997" sId="5">
    <nc r="E162">
      <v>90550</v>
    </nc>
  </rcc>
  <rcc rId="8998" sId="5">
    <nc r="E163">
      <v>67645</v>
    </nc>
  </rcc>
  <rcc rId="8999" sId="5">
    <nc r="E164">
      <v>16555</v>
    </nc>
  </rcc>
  <rcc rId="9000" sId="5">
    <nc r="E165">
      <v>46165</v>
    </nc>
  </rcc>
  <rcc rId="9001" sId="5">
    <nc r="E166">
      <v>28880</v>
    </nc>
  </rcc>
  <rcc rId="9002" sId="5">
    <nc r="E167">
      <v>20625</v>
    </nc>
  </rcc>
  <rfmt sheetId="5" sqref="E168">
    <dxf>
      <fill>
        <patternFill>
          <bgColor rgb="FFFF0000"/>
        </patternFill>
      </fill>
    </dxf>
  </rfmt>
  <rcc rId="9003" sId="5">
    <nc r="E169">
      <v>11980</v>
    </nc>
  </rcc>
  <rcc rId="9004" sId="5">
    <nc r="E170">
      <v>11380</v>
    </nc>
  </rcc>
  <rcc rId="9005" sId="5">
    <nc r="E171">
      <v>8395</v>
    </nc>
  </rcc>
  <rcc rId="9006" sId="5">
    <nc r="E172">
      <v>66980</v>
    </nc>
  </rcc>
  <rcc rId="9007" sId="5">
    <nc r="E173">
      <v>37570</v>
    </nc>
  </rcc>
  <rcc rId="9008" sId="5">
    <nc r="E174">
      <v>15830</v>
    </nc>
  </rcc>
  <rcc rId="9009" sId="5">
    <nc r="E175">
      <v>8423</v>
    </nc>
  </rcc>
  <rcc rId="9010" sId="5">
    <nc r="E176">
      <v>50335</v>
    </nc>
  </rcc>
  <rcc rId="9011" sId="5">
    <nc r="E177">
      <v>43670</v>
    </nc>
  </rcc>
  <rcc rId="9012" sId="5">
    <nc r="E178">
      <v>29180</v>
    </nc>
  </rcc>
  <rcc rId="9013" sId="5">
    <nc r="E179">
      <v>121760</v>
    </nc>
  </rcc>
  <rcc rId="9014" sId="5">
    <nc r="E180">
      <v>43860</v>
    </nc>
  </rcc>
  <rcc rId="9015" sId="5">
    <nc r="E181">
      <v>36555</v>
    </nc>
  </rcc>
  <rcc rId="9016" sId="5">
    <nc r="E182">
      <v>7660</v>
    </nc>
  </rcc>
  <rcc rId="9017" sId="5">
    <nc r="E183">
      <v>6900</v>
    </nc>
  </rcc>
  <rcc rId="9018" sId="5">
    <nc r="E184">
      <v>29595</v>
    </nc>
  </rcc>
  <rcc rId="9019" sId="5">
    <nc r="E185">
      <v>19900</v>
    </nc>
  </rcc>
  <rcc rId="9020" sId="5">
    <nc r="E186">
      <v>8535</v>
    </nc>
  </rcc>
  <rcc rId="9021" sId="5">
    <nc r="E187">
      <v>15550</v>
    </nc>
  </rcc>
  <rcc rId="9022" sId="5">
    <nc r="E188">
      <v>39685</v>
    </nc>
  </rcc>
  <rcc rId="9023" sId="5">
    <nc r="E189">
      <v>114110</v>
    </nc>
  </rcc>
  <rcc rId="9024" sId="5">
    <nc r="E190">
      <v>11785</v>
    </nc>
  </rcc>
  <rcc rId="9025" sId="5">
    <nc r="E191">
      <v>3785</v>
    </nc>
  </rcc>
  <rcc rId="9026" sId="5">
    <nc r="E192">
      <v>20315</v>
    </nc>
  </rcc>
  <rcc rId="9027" sId="5">
    <nc r="E193">
      <v>29255</v>
    </nc>
  </rcc>
  <rcc rId="9028" sId="5">
    <nc r="E194">
      <v>20590</v>
    </nc>
  </rcc>
  <rcc rId="9029" sId="5">
    <nc r="E195">
      <v>10225</v>
    </nc>
  </rcc>
  <rcc rId="9030" sId="5">
    <nc r="E196">
      <v>8515</v>
    </nc>
  </rcc>
  <rcc rId="9031" sId="5">
    <nc r="E197">
      <v>12255</v>
    </nc>
  </rcc>
  <rcc rId="9032" sId="5">
    <nc r="E198">
      <v>7940</v>
    </nc>
  </rcc>
  <rcc rId="9033" sId="5">
    <nc r="E199">
      <v>15535</v>
    </nc>
  </rcc>
  <rcc rId="9034" sId="5">
    <nc r="E200">
      <v>16040</v>
    </nc>
  </rcc>
  <rcc rId="9035" sId="5">
    <nc r="E201">
      <v>20485</v>
    </nc>
  </rcc>
  <rcc rId="9036" sId="5">
    <nc r="E202">
      <v>13080</v>
    </nc>
  </rcc>
  <rfmt sheetId="5" sqref="E190">
    <dxf>
      <fill>
        <patternFill patternType="solid">
          <bgColor rgb="FFFF000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39" sId="13">
    <oc r="A1" t="inlineStr">
      <is>
        <t>СПРАВОЧНАЯ ИНФОРМАЦИЯ потребление коммунальных услуг в здании по адресу г.Химки, ул.Лавочкина, д.13 март 2022г.</t>
      </is>
    </oc>
    <nc r="A1" t="inlineStr">
      <is>
        <t>СПРАВОЧНАЯ ИНФОРМАЦИЯ потребление коммунальных услуг в здании по адресу г.Химки, ул.Лавочкина, д.13 апрель 2022г.</t>
      </is>
    </nc>
  </rcc>
  <rcc rId="6140" sId="10">
    <oc r="A2" t="inlineStr">
      <is>
        <t>Март 2022 года</t>
      </is>
    </oc>
    <nc r="A2" t="inlineStr">
      <is>
        <t>Апрель 2022 года</t>
      </is>
    </nc>
  </rcc>
  <rcc rId="6141" sId="9">
    <oc r="C7" t="inlineStr">
      <is>
        <t>Март 2022г.</t>
      </is>
    </oc>
    <nc r="C7" t="inlineStr">
      <is>
        <t>Апрель 2022г.</t>
      </is>
    </nc>
  </rcc>
  <rcc rId="6142" sId="8">
    <oc r="C13" t="inlineStr">
      <is>
        <t>Март 2022г.</t>
      </is>
    </oc>
    <nc r="C13" t="inlineStr">
      <is>
        <t>Апрель 2022г.</t>
      </is>
    </nc>
  </rcc>
  <rcc rId="6143" sId="7">
    <oc r="C13" t="inlineStr">
      <is>
        <t>Март 2022г.</t>
      </is>
    </oc>
    <nc r="C13" t="inlineStr">
      <is>
        <t>Апрель 2022г.</t>
      </is>
    </nc>
  </rcc>
  <rcc rId="6144" sId="6">
    <oc r="E1" t="inlineStr">
      <is>
        <t>Март</t>
      </is>
    </oc>
    <nc r="E1" t="inlineStr">
      <is>
        <t>Апрель</t>
      </is>
    </nc>
  </rcc>
  <rcc rId="6145" sId="6" numFmtId="19">
    <oc r="D6">
      <v>44617</v>
    </oc>
    <nc r="D6">
      <v>44644</v>
    </nc>
  </rcc>
  <rcc rId="6146" sId="6" numFmtId="19">
    <oc r="E6">
      <v>44643</v>
    </oc>
    <nc r="E6">
      <v>44676</v>
    </nc>
  </rcc>
  <rcc rId="6147" sId="6">
    <oc r="D7">
      <v>6955</v>
    </oc>
    <nc r="D7">
      <v>7578</v>
    </nc>
  </rcc>
  <rcc rId="6148" sId="6">
    <oc r="D8">
      <v>10567</v>
    </oc>
    <nc r="D8">
      <v>10497</v>
    </nc>
  </rcc>
  <rcc rId="6149" sId="6">
    <oc r="D10">
      <v>30444</v>
    </oc>
    <nc r="D10">
      <v>31367</v>
    </nc>
  </rcc>
  <rcc rId="6150" sId="6">
    <oc r="D11">
      <v>33463</v>
    </oc>
    <nc r="D11">
      <v>34065</v>
    </nc>
  </rcc>
  <rcc rId="6151" sId="6">
    <oc r="D12">
      <v>21296</v>
    </oc>
    <nc r="D12">
      <v>21510</v>
    </nc>
  </rcc>
  <rcc rId="6152" sId="6">
    <oc r="D14">
      <v>1830</v>
    </oc>
    <nc r="D14">
      <v>1853</v>
    </nc>
  </rcc>
  <rcc rId="6153" sId="6">
    <oc r="D16">
      <v>487</v>
    </oc>
    <nc r="D16">
      <v>504</v>
    </nc>
  </rcc>
  <rcc rId="6154" sId="6">
    <oc r="D17">
      <v>574</v>
    </oc>
    <nc r="D17">
      <v>639</v>
    </nc>
  </rcc>
  <rcc rId="6155" sId="6">
    <oc r="D21">
      <v>19212</v>
    </oc>
    <nc r="D21">
      <v>19486</v>
    </nc>
  </rcc>
  <rcc rId="6156" sId="6">
    <oc r="D23">
      <v>3963</v>
    </oc>
    <nc r="D23">
      <v>4088</v>
    </nc>
  </rcc>
  <rcc rId="6157" sId="6">
    <oc r="D24">
      <v>25150</v>
    </oc>
    <nc r="D24">
      <v>25250</v>
    </nc>
  </rcc>
  <rcc rId="6158" sId="6">
    <oc r="D25">
      <v>15030</v>
    </oc>
    <nc r="D25">
      <v>15121</v>
    </nc>
  </rcc>
  <rcc rId="6159" sId="6">
    <oc r="D26">
      <v>23481</v>
    </oc>
    <nc r="D26">
      <v>23642</v>
    </nc>
  </rcc>
  <rcc rId="6160" sId="6">
    <oc r="D29">
      <v>50081</v>
    </oc>
    <nc r="D29">
      <v>51393</v>
    </nc>
  </rcc>
  <rcc rId="6161" sId="6">
    <oc r="D30">
      <v>4516</v>
    </oc>
    <nc r="D30">
      <v>4592</v>
    </nc>
  </rcc>
  <rcc rId="6162" sId="6">
    <oc r="D31">
      <v>19119</v>
    </oc>
    <nc r="D31">
      <v>19758</v>
    </nc>
  </rcc>
  <rcc rId="6163" sId="6">
    <oc r="D32">
      <v>24588</v>
    </oc>
    <nc r="D32">
      <v>25036</v>
    </nc>
  </rcc>
  <rcc rId="6164" sId="6">
    <oc r="D33">
      <v>16585</v>
    </oc>
    <nc r="D33">
      <v>16958</v>
    </nc>
  </rcc>
  <rcc rId="6165" sId="6">
    <oc r="D34">
      <v>61456</v>
    </oc>
    <nc r="D34">
      <v>62473</v>
    </nc>
  </rcc>
  <rfmt sheetId="6" sqref="D35" start="0" length="0">
    <dxf>
      <fill>
        <patternFill>
          <bgColor theme="4" tint="0.79998168889431442"/>
        </patternFill>
      </fill>
    </dxf>
  </rfmt>
  <rcc rId="6166" sId="6">
    <oc r="D37">
      <v>21769</v>
    </oc>
    <nc r="D37">
      <v>22328</v>
    </nc>
  </rcc>
  <rcc rId="6167" sId="6">
    <oc r="D39">
      <v>19085</v>
    </oc>
    <nc r="D39">
      <v>19136</v>
    </nc>
  </rcc>
  <rcc rId="6168" sId="6">
    <oc r="D40">
      <v>39707</v>
    </oc>
    <nc r="D40">
      <v>39761</v>
    </nc>
  </rcc>
  <rcc rId="6169" sId="6">
    <oc r="D41">
      <v>439</v>
    </oc>
    <nc r="D41">
      <v>452</v>
    </nc>
  </rcc>
  <rcc rId="6170" sId="6">
    <oc r="E7">
      <v>7578</v>
    </oc>
    <nc r="E7"/>
  </rcc>
  <rcc rId="6171" sId="6">
    <oc r="E8">
      <v>10497</v>
    </oc>
    <nc r="E8"/>
  </rcc>
  <rcc rId="6172" sId="6">
    <oc r="E9">
      <v>314</v>
    </oc>
    <nc r="E9"/>
  </rcc>
  <rcc rId="6173" sId="6">
    <oc r="E10">
      <v>31367</v>
    </oc>
    <nc r="E10"/>
  </rcc>
  <rcc rId="6174" sId="6">
    <oc r="E11">
      <v>34065</v>
    </oc>
    <nc r="E11"/>
  </rcc>
  <rcc rId="6175" sId="6">
    <oc r="E12">
      <v>21510</v>
    </oc>
    <nc r="E12"/>
  </rcc>
  <rcc rId="6176" sId="6">
    <oc r="E13">
      <v>1317</v>
    </oc>
    <nc r="E13"/>
  </rcc>
  <rcc rId="6177" sId="6">
    <oc r="E14">
      <v>1853</v>
    </oc>
    <nc r="E14"/>
  </rcc>
  <rcc rId="6178" sId="6">
    <oc r="E15">
      <v>9442</v>
    </oc>
    <nc r="E15"/>
  </rcc>
  <rcc rId="6179" sId="6">
    <oc r="E16">
      <v>504</v>
    </oc>
    <nc r="E16"/>
  </rcc>
  <rcc rId="6180" sId="6">
    <oc r="E17">
      <v>639</v>
    </oc>
    <nc r="E17"/>
  </rcc>
  <rcc rId="6181" sId="6">
    <oc r="E20">
      <v>39384</v>
    </oc>
    <nc r="E20"/>
  </rcc>
  <rcc rId="6182" sId="6">
    <oc r="E21">
      <v>19486</v>
    </oc>
    <nc r="E21"/>
  </rcc>
  <rcc rId="6183" sId="6">
    <oc r="E22">
      <v>31968</v>
    </oc>
    <nc r="E22"/>
  </rcc>
  <rcc rId="6184" sId="6">
    <oc r="E23">
      <v>4088</v>
    </oc>
    <nc r="E23"/>
  </rcc>
  <rcc rId="6185" sId="6">
    <oc r="E24">
      <v>25250</v>
    </oc>
    <nc r="E24"/>
  </rcc>
  <rcc rId="6186" sId="6">
    <oc r="E25">
      <v>15121</v>
    </oc>
    <nc r="E25"/>
  </rcc>
  <rcc rId="6187" sId="6">
    <oc r="E26">
      <v>23642</v>
    </oc>
    <nc r="E26"/>
  </rcc>
  <rcc rId="6188" sId="6">
    <oc r="E29">
      <v>51393</v>
    </oc>
    <nc r="E29"/>
  </rcc>
  <rcc rId="6189" sId="6">
    <oc r="E30">
      <v>4592</v>
    </oc>
    <nc r="E30"/>
  </rcc>
  <rcc rId="6190" sId="6">
    <oc r="E31">
      <v>19758</v>
    </oc>
    <nc r="E31"/>
  </rcc>
  <rcc rId="6191" sId="6">
    <oc r="E32">
      <v>25036</v>
    </oc>
    <nc r="E32"/>
  </rcc>
  <rcc rId="6192" sId="6">
    <oc r="E33">
      <v>16958</v>
    </oc>
    <nc r="E33"/>
  </rcc>
  <rcc rId="6193" sId="6">
    <oc r="E34">
      <v>62473</v>
    </oc>
    <nc r="E34"/>
  </rcc>
  <rcc rId="6194" sId="6">
    <oc r="E35">
      <v>1269</v>
    </oc>
    <nc r="E35"/>
  </rcc>
  <rcc rId="6195" sId="6">
    <oc r="E36">
      <v>8102</v>
    </oc>
    <nc r="E36"/>
  </rcc>
  <rcc rId="6196" sId="6">
    <oc r="E37">
      <v>22328</v>
    </oc>
    <nc r="E37"/>
  </rcc>
  <rcc rId="6197" sId="6">
    <oc r="E38">
      <v>1417</v>
    </oc>
    <nc r="E38"/>
  </rcc>
  <rcc rId="6198" sId="6">
    <oc r="E39">
      <v>19136</v>
    </oc>
    <nc r="E39"/>
  </rcc>
  <rcc rId="6199" sId="6">
    <oc r="E40">
      <v>39761</v>
    </oc>
    <nc r="E40"/>
  </rcc>
  <rcc rId="6200" sId="6">
    <oc r="E41">
      <v>452</v>
    </oc>
    <nc r="E41"/>
  </rcc>
  <rcc rId="6201" sId="6">
    <oc r="D51">
      <v>42095</v>
    </oc>
    <nc r="D51">
      <v>42815</v>
    </nc>
  </rcc>
  <rcc rId="6202" sId="6">
    <oc r="D52">
      <v>63963</v>
    </oc>
    <nc r="D52">
      <v>64967</v>
    </nc>
  </rcc>
  <rcc rId="6203" sId="6" odxf="1" dxf="1">
    <oc r="D53">
      <v>17247</v>
    </oc>
    <nc r="D53">
      <v>18462</v>
    </nc>
    <odxf/>
    <ndxf/>
  </rcc>
  <rfmt sheetId="6" sqref="D54" start="0" length="0">
    <dxf/>
  </rfmt>
  <rcc rId="6204" sId="6">
    <oc r="D56">
      <v>21298</v>
    </oc>
    <nc r="D56">
      <v>21535</v>
    </nc>
  </rcc>
  <rcc rId="6205" sId="6">
    <oc r="D57">
      <v>3958</v>
    </oc>
    <nc r="D57">
      <v>4037</v>
    </nc>
  </rcc>
  <rcc rId="6206" sId="6">
    <oc r="D58">
      <v>7927</v>
    </oc>
    <nc r="D58">
      <v>8003</v>
    </nc>
  </rcc>
  <rcc rId="6207" sId="6">
    <oc r="D59">
      <v>13384</v>
    </oc>
    <nc r="D59">
      <v>13459</v>
    </nc>
  </rcc>
  <rcc rId="6208" sId="6">
    <oc r="D60">
      <v>15798</v>
    </oc>
    <nc r="D60">
      <v>16068</v>
    </nc>
  </rcc>
  <rcc rId="6209" sId="6">
    <oc r="D61">
      <v>20336</v>
    </oc>
    <nc r="D61">
      <v>20556</v>
    </nc>
  </rcc>
  <rcc rId="6210" sId="6">
    <oc r="D62">
      <v>23273</v>
    </oc>
    <nc r="D62">
      <v>23936</v>
    </nc>
  </rcc>
  <rcc rId="6211" sId="6">
    <oc r="D63">
      <v>38627</v>
    </oc>
    <nc r="D63">
      <v>39004</v>
    </nc>
  </rcc>
  <rcc rId="6212" sId="6">
    <oc r="D66">
      <v>25232</v>
    </oc>
    <nc r="D66">
      <v>25597</v>
    </nc>
  </rcc>
  <rcc rId="6213" sId="6">
    <oc r="D67">
      <v>64856</v>
    </oc>
    <nc r="D67">
      <v>66160</v>
    </nc>
  </rcc>
  <rcc rId="6214" sId="6">
    <oc r="D68">
      <v>11393</v>
    </oc>
    <nc r="D68">
      <v>11510</v>
    </nc>
  </rcc>
  <rcc rId="6215" sId="6">
    <oc r="D69">
      <v>3800</v>
    </oc>
    <nc r="D69">
      <v>3850</v>
    </nc>
  </rcc>
  <rcmt sheetId="6" cell="D69" guid="{00000000-0000-0000-0000-000000000000}" action="delete" author="HP"/>
  <rcc rId="6216" sId="6">
    <oc r="E51">
      <v>42815</v>
    </oc>
    <nc r="E51"/>
  </rcc>
  <rcc rId="6217" sId="6">
    <oc r="E52">
      <v>64967</v>
    </oc>
    <nc r="E52"/>
  </rcc>
  <rcc rId="6218" sId="6">
    <oc r="E53">
      <v>18462</v>
    </oc>
    <nc r="E53"/>
  </rcc>
  <rcc rId="6219" sId="6">
    <oc r="E55">
      <v>9405</v>
    </oc>
    <nc r="E55"/>
  </rcc>
  <rcc rId="6220" sId="6">
    <oc r="E56">
      <v>21535</v>
    </oc>
    <nc r="E56"/>
  </rcc>
  <rcc rId="6221" sId="6">
    <oc r="E57">
      <v>4037</v>
    </oc>
    <nc r="E57"/>
  </rcc>
  <rcc rId="6222" sId="6">
    <oc r="E58">
      <v>8003</v>
    </oc>
    <nc r="E58"/>
  </rcc>
  <rcc rId="6223" sId="6">
    <oc r="E59">
      <v>13459</v>
    </oc>
    <nc r="E59"/>
  </rcc>
  <rcc rId="6224" sId="6">
    <oc r="E60">
      <v>16068</v>
    </oc>
    <nc r="E60"/>
  </rcc>
  <rcc rId="6225" sId="6">
    <oc r="E61">
      <v>20556</v>
    </oc>
    <nc r="E61"/>
  </rcc>
  <rcc rId="6226" sId="6">
    <oc r="E62">
      <v>23936</v>
    </oc>
    <nc r="E62"/>
  </rcc>
  <rcc rId="6227" sId="6">
    <oc r="E63">
      <v>39004</v>
    </oc>
    <nc r="E63"/>
  </rcc>
  <rcc rId="6228" sId="6">
    <oc r="E64">
      <v>40</v>
    </oc>
    <nc r="E64"/>
  </rcc>
  <rcc rId="6229" sId="6">
    <oc r="E65">
      <v>125</v>
    </oc>
    <nc r="E65"/>
  </rcc>
  <rcc rId="6230" sId="6">
    <oc r="E66">
      <v>25597</v>
    </oc>
    <nc r="E66"/>
  </rcc>
  <rcc rId="6231" sId="6">
    <oc r="E67">
      <v>66160</v>
    </oc>
    <nc r="E67"/>
  </rcc>
  <rcc rId="6232" sId="6">
    <oc r="E68">
      <v>11510</v>
    </oc>
    <nc r="E68"/>
  </rcc>
  <rcc rId="6233" sId="6">
    <oc r="E69">
      <v>3850</v>
    </oc>
    <nc r="E69"/>
  </rcc>
  <rcc rId="6234" sId="6">
    <oc r="D78">
      <v>46838</v>
    </oc>
    <nc r="D78">
      <v>47305</v>
    </nc>
  </rcc>
  <rcc rId="6235" sId="6">
    <oc r="D79">
      <v>12260</v>
    </oc>
    <nc r="D79">
      <v>12500</v>
    </nc>
  </rcc>
  <rcc rId="6236" sId="6">
    <oc r="D80">
      <v>8119</v>
    </oc>
    <nc r="D80">
      <v>8254</v>
    </nc>
  </rcc>
  <rcc rId="6237" sId="6">
    <oc r="D81">
      <v>1478</v>
    </oc>
    <nc r="D81">
      <v>1531</v>
    </nc>
  </rcc>
  <rcc rId="6238" sId="6">
    <oc r="E78">
      <v>47305</v>
    </oc>
    <nc r="E78"/>
  </rcc>
  <rcc rId="6239" sId="6">
    <oc r="E79">
      <v>12500</v>
    </oc>
    <nc r="E79"/>
  </rcc>
  <rcc rId="6240" sId="6">
    <oc r="E80">
      <v>8254</v>
    </oc>
    <nc r="E80"/>
  </rcc>
  <rcc rId="6241" sId="6">
    <oc r="E81">
      <v>1531</v>
    </oc>
    <nc r="E81"/>
  </rcc>
  <rcc rId="6242" sId="6">
    <oc r="D83">
      <v>35298</v>
    </oc>
    <nc r="D83">
      <v>35714</v>
    </nc>
  </rcc>
  <rcc rId="6243" sId="6">
    <oc r="D84">
      <v>131270</v>
    </oc>
    <nc r="D84">
      <v>134126</v>
    </nc>
  </rcc>
  <rcc rId="6244" sId="6">
    <oc r="D85">
      <v>37087</v>
    </oc>
    <nc r="D85">
      <v>37895</v>
    </nc>
  </rcc>
  <rcc rId="6245" sId="6">
    <oc r="D86">
      <v>26324</v>
    </oc>
    <nc r="D86">
      <v>27010</v>
    </nc>
  </rcc>
  <rcc rId="6246" sId="6">
    <oc r="D87">
      <v>10230</v>
    </oc>
    <nc r="D87">
      <v>10664</v>
    </nc>
  </rcc>
  <rcc rId="6247" sId="6">
    <oc r="D88">
      <v>593</v>
    </oc>
    <nc r="D88">
      <v>613</v>
    </nc>
  </rcc>
  <rcc rId="6248" sId="6">
    <oc r="D94">
      <v>67623</v>
    </oc>
    <nc r="D94">
      <v>68097</v>
    </nc>
  </rcc>
  <rcc rId="6249" sId="6">
    <oc r="D95">
      <v>6192</v>
    </oc>
    <nc r="D95">
      <v>6907</v>
    </nc>
  </rcc>
  <rcc rId="6250" sId="6">
    <oc r="E83">
      <v>35714</v>
    </oc>
    <nc r="E83"/>
  </rcc>
  <rcc rId="6251" sId="6">
    <oc r="E84">
      <v>134126</v>
    </oc>
    <nc r="E84"/>
  </rcc>
  <rcc rId="6252" sId="6">
    <oc r="E85">
      <v>37895</v>
    </oc>
    <nc r="E85"/>
  </rcc>
  <rcc rId="6253" sId="6">
    <oc r="E86">
      <v>27010</v>
    </oc>
    <nc r="E86"/>
  </rcc>
  <rcc rId="6254" sId="6">
    <oc r="E87">
      <v>10664</v>
    </oc>
    <nc r="E87"/>
  </rcc>
  <rcc rId="6255" sId="6">
    <oc r="E88">
      <v>613</v>
    </oc>
    <nc r="E88"/>
  </rcc>
  <rcc rId="6256" sId="6">
    <oc r="E92">
      <v>26753</v>
    </oc>
    <nc r="E92"/>
  </rcc>
  <rcc rId="6257" sId="6">
    <oc r="E94">
      <v>68097</v>
    </oc>
    <nc r="E94"/>
  </rcc>
  <rcc rId="6258" sId="6">
    <oc r="E95">
      <v>6907</v>
    </oc>
    <nc r="E95"/>
  </rcc>
  <rcc rId="6259" sId="5">
    <oc r="E2" t="inlineStr">
      <is>
        <t>Март</t>
      </is>
    </oc>
    <nc r="E2" t="inlineStr">
      <is>
        <t>Апрель</t>
      </is>
    </nc>
  </rcc>
  <rcc rId="6260" sId="5">
    <oc r="D6">
      <v>12075</v>
    </oc>
    <nc r="D6">
      <v>12175</v>
    </nc>
  </rcc>
  <rcc rId="6261" sId="5">
    <oc r="D7">
      <v>4560</v>
    </oc>
    <nc r="D7">
      <v>4625</v>
    </nc>
  </rcc>
  <rcc rId="6262" sId="5">
    <oc r="D8">
      <v>10610</v>
    </oc>
    <nc r="D8">
      <v>10745</v>
    </nc>
  </rcc>
  <rcc rId="6263" sId="5">
    <oc r="D9">
      <v>6765</v>
    </oc>
    <nc r="D9">
      <v>6945</v>
    </nc>
  </rcc>
  <rcc rId="6264" sId="5">
    <oc r="D10">
      <v>15545</v>
    </oc>
    <nc r="D10">
      <v>15795</v>
    </nc>
  </rcc>
  <rcc rId="6265" sId="5">
    <oc r="D11">
      <v>43450</v>
    </oc>
    <nc r="D11">
      <v>43935</v>
    </nc>
  </rcc>
  <rcc rId="6266" sId="5">
    <oc r="D12">
      <v>14490</v>
    </oc>
    <nc r="D12">
      <v>14975</v>
    </nc>
  </rcc>
  <rcc rId="6267" sId="5">
    <oc r="D13">
      <v>11785</v>
    </oc>
    <nc r="D13">
      <v>11905</v>
    </nc>
  </rcc>
  <rcc rId="6268" sId="5">
    <oc r="D14">
      <v>66470</v>
    </oc>
    <nc r="D14">
      <v>66750</v>
    </nc>
  </rcc>
  <rcc rId="6269" sId="5">
    <oc r="D15">
      <v>17805</v>
    </oc>
    <nc r="D15">
      <v>18065</v>
    </nc>
  </rcc>
  <rcc rId="6270" sId="5">
    <oc r="D16">
      <v>4280</v>
    </oc>
    <nc r="D16">
      <v>4420</v>
    </nc>
  </rcc>
  <rcc rId="6271" sId="5">
    <oc r="D17">
      <v>30615</v>
    </oc>
    <nc r="D17">
      <v>30760</v>
    </nc>
  </rcc>
  <rcc rId="6272" sId="5">
    <oc r="D18">
      <v>14350</v>
    </oc>
    <nc r="D18">
      <v>14545</v>
    </nc>
  </rcc>
  <rcc rId="6273" sId="5">
    <oc r="D19">
      <v>7820</v>
    </oc>
    <nc r="D19">
      <v>8220</v>
    </nc>
  </rcc>
  <rcc rId="6274" sId="5">
    <oc r="D20">
      <v>45255</v>
    </oc>
    <nc r="D20">
      <v>45910</v>
    </nc>
  </rcc>
  <rcc rId="6275" sId="5">
    <oc r="D21">
      <v>64660</v>
    </oc>
    <nc r="D21">
      <v>65250</v>
    </nc>
  </rcc>
  <rcc rId="6276" sId="5">
    <oc r="D22">
      <v>45490</v>
    </oc>
    <nc r="D22">
      <v>46060</v>
    </nc>
  </rcc>
  <rcc rId="6277" sId="5">
    <oc r="D23">
      <v>9185</v>
    </oc>
    <nc r="D23">
      <v>9350</v>
    </nc>
  </rcc>
  <rcc rId="6278" sId="5">
    <oc r="D24">
      <v>5945</v>
    </oc>
    <nc r="D24">
      <v>6045</v>
    </nc>
  </rcc>
  <rcc rId="6279" sId="5">
    <oc r="D25">
      <v>13375</v>
    </oc>
    <nc r="D25">
      <v>13530</v>
    </nc>
  </rcc>
  <rcc rId="6280" sId="5">
    <oc r="D26">
      <v>7840</v>
    </oc>
    <nc r="D26">
      <v>7920</v>
    </nc>
  </rcc>
  <rcc rId="6281" sId="5">
    <oc r="D28">
      <v>4040</v>
    </oc>
    <nc r="D28">
      <v>4070</v>
    </nc>
  </rcc>
  <rcc rId="6282" sId="5">
    <oc r="D29">
      <v>14530</v>
    </oc>
    <nc r="D29">
      <v>15115</v>
    </nc>
  </rcc>
  <rcc rId="6283" sId="5">
    <oc r="D30">
      <v>56875</v>
    </oc>
    <nc r="D30">
      <v>57200</v>
    </nc>
  </rcc>
  <rcc rId="6284" sId="5">
    <oc r="D31">
      <v>15680</v>
    </oc>
    <nc r="D31">
      <v>15910</v>
    </nc>
  </rcc>
  <rcc rId="6285" sId="5">
    <oc r="D32">
      <v>16620</v>
    </oc>
    <nc r="D32">
      <v>16730</v>
    </nc>
  </rcc>
  <rcc rId="6286" sId="5">
    <oc r="D33">
      <v>53055</v>
    </oc>
    <nc r="D33">
      <v>53195</v>
    </nc>
  </rcc>
  <rcc rId="6287" sId="5">
    <oc r="D34">
      <v>11625</v>
    </oc>
    <nc r="D34">
      <v>11750</v>
    </nc>
  </rcc>
  <rcc rId="6288" sId="5">
    <oc r="D35">
      <v>9245</v>
    </oc>
    <nc r="D35">
      <v>9365</v>
    </nc>
  </rcc>
  <rcc rId="6289" sId="5">
    <oc r="D36">
      <v>64565</v>
    </oc>
    <nc r="D36">
      <v>64895</v>
    </nc>
  </rcc>
  <rcc rId="6290" sId="5">
    <oc r="D37">
      <v>23075</v>
    </oc>
    <nc r="D37">
      <v>23285</v>
    </nc>
  </rcc>
  <rcc rId="6291" sId="5">
    <oc r="D38">
      <v>84580</v>
    </oc>
    <nc r="D38">
      <v>85100</v>
    </nc>
  </rcc>
  <rcc rId="6292" sId="5">
    <oc r="D39">
      <v>9165</v>
    </oc>
    <nc r="D39">
      <v>9490</v>
    </nc>
  </rcc>
  <rcc rId="6293" sId="5">
    <oc r="D40">
      <v>61680</v>
    </oc>
    <nc r="D40">
      <v>61855</v>
    </nc>
  </rcc>
  <rcc rId="6294" sId="5">
    <oc r="D41">
      <v>15495</v>
    </oc>
    <nc r="D41">
      <v>15720</v>
    </nc>
  </rcc>
  <rcc rId="6295" sId="5">
    <oc r="D42">
      <v>101880</v>
    </oc>
    <nc r="D42">
      <v>101960</v>
    </nc>
  </rcc>
  <rcc rId="6296" sId="5">
    <oc r="D43">
      <v>10615</v>
    </oc>
    <nc r="D43">
      <v>10790</v>
    </nc>
  </rcc>
  <rcc rId="6297" sId="5">
    <oc r="D44">
      <v>22050</v>
    </oc>
    <nc r="D44">
      <v>22315</v>
    </nc>
  </rcc>
  <rcc rId="6298" sId="5">
    <oc r="D45">
      <v>17565</v>
    </oc>
    <nc r="D45">
      <v>17760</v>
    </nc>
  </rcc>
  <rcc rId="6299" sId="5">
    <oc r="D46">
      <v>29935</v>
    </oc>
    <nc r="D46">
      <v>30040</v>
    </nc>
  </rcc>
  <rcc rId="6300" sId="5">
    <oc r="D47">
      <v>6360</v>
    </oc>
    <nc r="D47">
      <v>6645</v>
    </nc>
  </rcc>
  <rcc rId="6301" sId="5">
    <oc r="D48">
      <v>23245</v>
    </oc>
    <nc r="D48">
      <v>23370</v>
    </nc>
  </rcc>
  <rcc rId="6302" sId="5">
    <oc r="D49">
      <v>31005</v>
    </oc>
    <nc r="D49">
      <v>31260</v>
    </nc>
  </rcc>
  <rcc rId="6303" sId="5">
    <oc r="D50">
      <v>16930</v>
    </oc>
    <nc r="D50">
      <v>17075</v>
    </nc>
  </rcc>
  <rcc rId="6304" sId="5">
    <oc r="D51">
      <v>67090</v>
    </oc>
    <nc r="D51">
      <v>67350</v>
    </nc>
  </rcc>
  <rcc rId="6305" sId="5">
    <oc r="D52">
      <v>18450</v>
    </oc>
    <nc r="D52">
      <v>18615</v>
    </nc>
  </rcc>
  <rcc rId="6306" sId="5">
    <oc r="D53">
      <v>34945</v>
    </oc>
    <nc r="D53">
      <v>35035</v>
    </nc>
  </rcc>
  <rcc rId="6307" sId="5">
    <oc r="D54">
      <v>36330</v>
    </oc>
    <nc r="D54">
      <v>36710</v>
    </nc>
  </rcc>
  <rcc rId="6308" sId="5">
    <oc r="D55">
      <v>3755</v>
    </oc>
    <nc r="D55">
      <v>4165</v>
    </nc>
  </rcc>
  <rcc rId="6309" sId="5">
    <oc r="D56">
      <v>246820</v>
    </oc>
    <nc r="D56">
      <v>247980</v>
    </nc>
  </rcc>
  <rcc rId="6310" sId="5">
    <oc r="D57">
      <v>30565</v>
    </oc>
    <nc r="D57">
      <v>30680</v>
    </nc>
  </rcc>
  <rcc rId="6311" sId="5">
    <oc r="D59">
      <v>65130</v>
    </oc>
    <nc r="D59">
      <v>65215</v>
    </nc>
  </rcc>
  <rcc rId="6312" sId="5">
    <oc r="D60">
      <v>36065</v>
    </oc>
    <nc r="D60">
      <v>36250</v>
    </nc>
  </rcc>
  <rcc rId="6313" sId="5">
    <oc r="D61">
      <v>1480</v>
    </oc>
    <nc r="D61">
      <v>1645</v>
    </nc>
  </rcc>
  <rcc rId="6314" sId="5">
    <oc r="D62">
      <v>6850</v>
    </oc>
    <nc r="D62">
      <v>6950</v>
    </nc>
  </rcc>
  <rcc rId="6315" sId="5">
    <oc r="D63">
      <v>48085</v>
    </oc>
    <nc r="D63">
      <v>48170</v>
    </nc>
  </rcc>
  <rcc rId="6316" sId="5">
    <oc r="D64">
      <v>16170</v>
    </oc>
    <nc r="D64">
      <v>16355</v>
    </nc>
  </rcc>
  <rcc rId="6317" sId="5">
    <oc r="D65">
      <v>4895</v>
    </oc>
    <nc r="D65">
      <v>5005</v>
    </nc>
  </rcc>
  <rcc rId="6318" sId="5">
    <oc r="D66">
      <v>19905</v>
    </oc>
    <nc r="D66">
      <v>20145</v>
    </nc>
  </rcc>
  <rcc rId="6319" sId="5">
    <oc r="D67">
      <v>20585</v>
    </oc>
    <nc r="D67">
      <v>21185</v>
    </nc>
  </rcc>
  <rcc rId="6320" sId="5">
    <oc r="D68">
      <v>3805</v>
    </oc>
    <nc r="D68">
      <v>4005</v>
    </nc>
  </rcc>
  <rcc rId="6321" sId="5">
    <oc r="D70">
      <v>19530</v>
    </oc>
    <nc r="D70">
      <v>19615</v>
    </nc>
  </rcc>
  <rcc rId="6322" sId="5">
    <oc r="D71">
      <v>32945</v>
    </oc>
    <nc r="D71">
      <v>33165</v>
    </nc>
  </rcc>
  <rcc rId="6323" sId="5">
    <oc r="D72">
      <v>29895</v>
    </oc>
    <nc r="D72">
      <v>30115</v>
    </nc>
  </rcc>
  <rcc rId="6324" sId="5">
    <oc r="D73">
      <v>2730</v>
    </oc>
    <nc r="D73">
      <v>2840</v>
    </nc>
  </rcc>
  <rcc rId="6325" sId="5">
    <oc r="D74">
      <v>2575</v>
    </oc>
    <nc r="D74">
      <v>3030</v>
    </nc>
  </rcc>
  <rcc rId="6326" sId="5">
    <oc r="D76">
      <v>46620</v>
    </oc>
    <nc r="D76">
      <v>47290</v>
    </nc>
  </rcc>
  <rcc rId="6327" sId="5">
    <oc r="D77">
      <v>9615</v>
    </oc>
    <nc r="D77">
      <v>9740</v>
    </nc>
  </rcc>
  <rcc rId="6328" sId="5">
    <oc r="D78">
      <v>10090</v>
    </oc>
    <nc r="D78">
      <v>10235</v>
    </nc>
  </rcc>
  <rcc rId="6329" sId="5">
    <oc r="D79">
      <v>5505</v>
    </oc>
    <nc r="D79">
      <v>5695</v>
    </nc>
  </rcc>
  <rcc rId="6330" sId="5">
    <oc r="D80">
      <v>3780</v>
    </oc>
    <nc r="D80">
      <v>4020</v>
    </nc>
  </rcc>
  <rcc rId="6331" sId="5">
    <oc r="D81">
      <v>9080</v>
    </oc>
    <nc r="D81">
      <v>9165</v>
    </nc>
  </rcc>
  <rcc rId="6332" sId="5">
    <oc r="D82">
      <v>1290</v>
    </oc>
    <nc r="D82">
      <v>1340</v>
    </nc>
  </rcc>
  <rcc rId="6333" sId="5">
    <oc r="D83">
      <v>14560</v>
    </oc>
    <nc r="D83">
      <v>14605</v>
    </nc>
  </rcc>
  <rcc rId="6334" sId="5">
    <oc r="D85">
      <v>23980</v>
    </oc>
    <nc r="D85">
      <v>24130</v>
    </nc>
  </rcc>
  <rcc rId="6335" sId="5">
    <oc r="D86">
      <v>26105</v>
    </oc>
    <nc r="D86">
      <v>26160</v>
    </nc>
  </rcc>
  <rcc rId="6336" sId="5">
    <oc r="D87">
      <v>7775</v>
    </oc>
    <nc r="D87">
      <v>7835</v>
    </nc>
  </rcc>
  <rcc rId="6337" sId="5">
    <oc r="D88">
      <v>2730</v>
    </oc>
    <nc r="D88">
      <v>2760</v>
    </nc>
  </rcc>
  <rcc rId="6338" sId="5">
    <oc r="D89">
      <v>23025</v>
    </oc>
    <nc r="D89">
      <v>24200</v>
    </nc>
  </rcc>
  <rcc rId="6339" sId="5">
    <oc r="D90">
      <v>26140</v>
    </oc>
    <nc r="D90">
      <v>26240</v>
    </nc>
  </rcc>
  <rcc rId="6340" sId="5">
    <oc r="D91">
      <v>58915</v>
    </oc>
    <nc r="D91">
      <v>59415</v>
    </nc>
  </rcc>
  <rcc rId="6341" sId="5">
    <oc r="D92">
      <v>37300</v>
    </oc>
    <nc r="D92">
      <v>37365</v>
    </nc>
  </rcc>
  <rcc rId="6342" sId="5">
    <oc r="D94">
      <v>14025</v>
    </oc>
    <nc r="D94">
      <v>14215</v>
    </nc>
  </rcc>
  <rcc rId="6343" sId="5">
    <oc r="D95">
      <v>15845</v>
    </oc>
    <nc r="D95">
      <v>16095</v>
    </nc>
  </rcc>
  <rcc rId="6344" sId="5">
    <oc r="D96">
      <v>4940</v>
    </oc>
    <nc r="D96">
      <v>5095</v>
    </nc>
  </rcc>
  <rcc rId="6345" sId="5">
    <oc r="D97">
      <v>29475</v>
    </oc>
    <nc r="D97">
      <v>29775</v>
    </nc>
  </rcc>
  <rcc rId="6346" sId="5">
    <oc r="D98">
      <v>6670</v>
    </oc>
    <nc r="D98">
      <v>6785</v>
    </nc>
  </rcc>
  <rcc rId="6347" sId="5">
    <oc r="D99">
      <v>37725</v>
    </oc>
    <nc r="D99">
      <v>38365</v>
    </nc>
  </rcc>
  <rcc rId="6348" sId="5">
    <oc r="D100">
      <v>27650</v>
    </oc>
    <nc r="D100">
      <v>27900</v>
    </nc>
  </rcc>
  <rcc rId="6349" sId="5">
    <oc r="D101">
      <v>24050</v>
    </oc>
    <nc r="D101">
      <v>24400</v>
    </nc>
  </rcc>
  <rcc rId="6350" sId="5">
    <oc r="D102">
      <v>12980</v>
    </oc>
    <nc r="D102">
      <v>13260</v>
    </nc>
  </rcc>
  <rcc rId="6351" sId="5">
    <oc r="D103">
      <v>11915</v>
    </oc>
    <nc r="D103">
      <v>12065</v>
    </nc>
  </rcc>
  <rcc rId="6352" sId="5">
    <oc r="D104">
      <v>21670</v>
    </oc>
    <nc r="D104">
      <v>21805</v>
    </nc>
  </rcc>
  <rcc rId="6353" sId="5">
    <oc r="D105">
      <v>2390</v>
    </oc>
    <nc r="D105">
      <v>2515</v>
    </nc>
  </rcc>
  <rcc rId="6354" sId="5">
    <oc r="D106">
      <v>6795</v>
    </oc>
    <nc r="D106">
      <v>6960</v>
    </nc>
  </rcc>
  <rcc rId="6355" sId="5">
    <oc r="D108">
      <v>94075</v>
    </oc>
    <nc r="D108">
      <v>94335</v>
    </nc>
  </rcc>
  <rcc rId="6356" sId="5">
    <oc r="D110">
      <v>8060</v>
    </oc>
    <nc r="D110">
      <v>8570</v>
    </nc>
  </rcc>
  <rcc rId="6357" sId="5">
    <oc r="D111">
      <v>19490</v>
    </oc>
    <nc r="D111">
      <v>19925</v>
    </nc>
  </rcc>
  <rcc rId="6358" sId="5">
    <oc r="D112">
      <v>3090</v>
    </oc>
    <nc r="D112">
      <v>3210</v>
    </nc>
  </rcc>
  <rcc rId="6359" sId="5">
    <oc r="D113">
      <v>16240</v>
    </oc>
    <nc r="D113">
      <v>16455</v>
    </nc>
  </rcc>
  <rcc rId="6360" sId="5">
    <oc r="D114">
      <v>8045</v>
    </oc>
    <nc r="D114">
      <v>8235</v>
    </nc>
  </rcc>
  <rcc rId="6361" sId="5">
    <oc r="D115">
      <v>43360</v>
    </oc>
    <nc r="D115">
      <v>43590</v>
    </nc>
  </rcc>
  <rcc rId="6362" sId="5">
    <oc r="D116">
      <v>34015</v>
    </oc>
    <nc r="D116">
      <v>34110</v>
    </nc>
  </rcc>
  <rcc rId="6363" sId="5">
    <oc r="D117">
      <v>91865</v>
    </oc>
    <nc r="D117">
      <v>92125</v>
    </nc>
  </rcc>
  <rcc rId="6364" sId="5">
    <oc r="D118">
      <v>35370</v>
    </oc>
    <nc r="D118">
      <v>35600</v>
    </nc>
  </rcc>
  <rcc rId="6365" sId="5">
    <oc r="D120">
      <v>83460</v>
    </oc>
    <nc r="D120">
      <v>83655</v>
    </nc>
  </rcc>
  <rcc rId="6366" sId="5">
    <oc r="D121">
      <v>79790</v>
    </oc>
    <nc r="D121">
      <v>80040</v>
    </nc>
  </rcc>
  <rcc rId="6367" sId="5">
    <oc r="D122">
      <v>13350</v>
    </oc>
    <nc r="D122">
      <v>13655</v>
    </nc>
  </rcc>
  <rcc rId="6368" sId="5">
    <oc r="D123">
      <v>3885</v>
    </oc>
    <nc r="D123">
      <v>3955</v>
    </nc>
  </rcc>
  <rcc rId="6369" sId="5">
    <oc r="D124">
      <v>6230</v>
    </oc>
    <nc r="D124">
      <v>6385</v>
    </nc>
  </rcc>
  <rcc rId="6370" sId="5">
    <oc r="D125">
      <v>7434</v>
    </oc>
    <nc r="D125">
      <v>7590</v>
    </nc>
  </rcc>
  <rcc rId="6371" sId="5">
    <oc r="D126">
      <v>27260</v>
    </oc>
    <nc r="D126">
      <v>27510</v>
    </nc>
  </rcc>
  <rcc rId="6372" sId="5">
    <oc r="D127">
      <v>51480</v>
    </oc>
    <nc r="D127">
      <v>52225</v>
    </nc>
  </rcc>
  <rcc rId="6373" sId="5">
    <oc r="D128">
      <v>4445</v>
    </oc>
    <nc r="D128">
      <v>4705</v>
    </nc>
  </rcc>
  <rcc rId="6374" sId="5">
    <oc r="D129">
      <v>13715</v>
    </oc>
    <nc r="D129">
      <v>13805</v>
    </nc>
  </rcc>
  <rcc rId="6375" sId="5">
    <oc r="D130">
      <v>7815</v>
    </oc>
    <nc r="D130">
      <v>8145</v>
    </nc>
  </rcc>
  <rcc rId="6376" sId="5">
    <oc r="D131">
      <v>6865</v>
    </oc>
    <nc r="D131">
      <v>6975</v>
    </nc>
  </rcc>
  <rcc rId="6377" sId="5">
    <oc r="D132">
      <v>8215</v>
    </oc>
    <nc r="D132">
      <v>8250</v>
    </nc>
  </rcc>
  <rcc rId="6378" sId="5">
    <oc r="D133">
      <v>17005</v>
    </oc>
    <nc r="D133">
      <v>17185</v>
    </nc>
  </rcc>
  <rcc rId="6379" sId="5">
    <oc r="D134">
      <v>15605</v>
    </oc>
    <nc r="D134">
      <v>15750</v>
    </nc>
  </rcc>
  <rcc rId="6380" sId="5">
    <oc r="D135">
      <v>27990</v>
    </oc>
    <nc r="D135">
      <v>28230</v>
    </nc>
  </rcc>
  <rcc rId="6381" sId="5">
    <oc r="D136">
      <v>55130</v>
    </oc>
    <nc r="D136">
      <v>55370</v>
    </nc>
  </rcc>
  <rcc rId="6382" sId="5">
    <oc r="D137">
      <v>25780</v>
    </oc>
    <nc r="D137">
      <v>25990</v>
    </nc>
  </rcc>
  <rcc rId="6383" sId="5">
    <oc r="D138">
      <v>23980</v>
    </oc>
    <nc r="D138">
      <v>24365</v>
    </nc>
  </rcc>
  <rcc rId="6384" sId="5">
    <oc r="D139">
      <v>38490</v>
    </oc>
    <nc r="D139">
      <v>38630</v>
    </nc>
  </rcc>
  <rcc rId="6385" sId="5">
    <oc r="D140">
      <v>16760</v>
    </oc>
    <nc r="D140">
      <v>16885</v>
    </nc>
  </rcc>
  <rcc rId="6386" sId="5">
    <oc r="D141">
      <v>6965</v>
    </oc>
    <nc r="D141">
      <v>7150</v>
    </nc>
  </rcc>
  <rcc rId="6387" sId="5">
    <oc r="D142">
      <v>22975</v>
    </oc>
    <nc r="D142">
      <v>23325</v>
    </nc>
  </rcc>
  <rcc rId="6388" sId="5">
    <oc r="D143">
      <v>39640</v>
    </oc>
    <nc r="D143">
      <v>39770</v>
    </nc>
  </rcc>
  <rcc rId="6389" sId="5">
    <oc r="D144">
      <v>49585</v>
    </oc>
    <nc r="D144">
      <v>50130</v>
    </nc>
  </rcc>
  <rcc rId="6390" sId="5">
    <oc r="D145">
      <v>7930</v>
    </oc>
    <nc r="D145">
      <v>8120</v>
    </nc>
  </rcc>
  <rcc rId="6391" sId="5">
    <oc r="D146">
      <v>8980</v>
    </oc>
    <nc r="D146">
      <v>9240</v>
    </nc>
  </rcc>
  <rcc rId="6392" sId="5">
    <oc r="D147">
      <v>25070</v>
    </oc>
    <nc r="D147">
      <v>25415</v>
    </nc>
  </rcc>
  <rcc rId="6393" sId="5">
    <oc r="D148">
      <v>12100</v>
    </oc>
    <nc r="D148">
      <v>12155</v>
    </nc>
  </rcc>
  <rcc rId="6394" sId="5">
    <oc r="D149">
      <v>38285</v>
    </oc>
    <nc r="D149">
      <v>38420</v>
    </nc>
  </rcc>
  <rcc rId="6395" sId="5">
    <oc r="D150">
      <v>36730</v>
    </oc>
    <nc r="D150">
      <v>36885</v>
    </nc>
  </rcc>
  <rcc rId="6396" sId="5">
    <oc r="D151">
      <v>41040</v>
    </oc>
    <nc r="D151">
      <v>41300</v>
    </nc>
  </rcc>
  <rcc rId="6397" sId="5">
    <oc r="D152">
      <v>21205</v>
    </oc>
    <nc r="D152">
      <v>21305</v>
    </nc>
  </rcc>
  <rcc rId="6398" sId="5">
    <oc r="D154">
      <v>26025</v>
    </oc>
    <nc r="D154">
      <v>26185</v>
    </nc>
  </rcc>
  <rcc rId="6399" sId="5">
    <oc r="D155">
      <v>67780</v>
    </oc>
    <nc r="D155">
      <v>68515</v>
    </nc>
  </rcc>
  <rcc rId="6400" sId="5">
    <oc r="D156">
      <v>20115</v>
    </oc>
    <nc r="D156">
      <v>20410</v>
    </nc>
  </rcc>
  <rcc rId="6401" sId="5">
    <oc r="D157">
      <v>32385</v>
    </oc>
    <nc r="D157">
      <v>32650</v>
    </nc>
  </rcc>
  <rcc rId="6402" sId="5">
    <oc r="D158">
      <v>1720</v>
    </oc>
    <nc r="D158">
      <v>1860</v>
    </nc>
  </rcc>
  <rcc rId="6403" sId="5">
    <oc r="D159">
      <v>6385</v>
    </oc>
    <nc r="D159">
      <v>6505</v>
    </nc>
  </rcc>
  <rcc rId="6404" sId="5">
    <oc r="D160">
      <v>8125</v>
    </oc>
    <nc r="D160">
      <v>8500</v>
    </nc>
  </rcc>
  <rcc rId="6405" sId="5">
    <oc r="D161">
      <v>90010</v>
    </oc>
    <nc r="D161">
      <v>90225</v>
    </nc>
  </rcc>
  <rcc rId="6406" sId="5">
    <oc r="D162">
      <v>66065</v>
    </oc>
    <nc r="D162">
      <v>66675</v>
    </nc>
  </rcc>
  <rcc rId="6407" sId="5">
    <oc r="D163">
      <v>15680</v>
    </oc>
    <nc r="D163">
      <v>15960</v>
    </nc>
  </rcc>
  <rcc rId="6408" sId="5">
    <oc r="D164">
      <v>45785</v>
    </oc>
    <nc r="D164">
      <v>45965</v>
    </nc>
  </rcc>
  <rcc rId="6409" sId="5">
    <oc r="D166">
      <v>20055</v>
    </oc>
    <nc r="D166">
      <v>20270</v>
    </nc>
  </rcc>
  <rcc rId="6410" sId="5">
    <oc r="D167">
      <v>49415</v>
    </oc>
    <nc r="D167">
      <v>49605</v>
    </nc>
  </rcc>
  <rcc rId="6411" sId="5">
    <oc r="D168">
      <v>11605</v>
    </oc>
    <nc r="D168">
      <v>11740</v>
    </nc>
  </rcc>
  <rcc rId="6412" sId="5">
    <oc r="D169">
      <v>11010</v>
    </oc>
    <nc r="D169">
      <v>11110</v>
    </nc>
  </rcc>
  <rcc rId="6413" sId="5">
    <oc r="D170">
      <v>8015</v>
    </oc>
    <nc r="D170">
      <v>8125</v>
    </nc>
  </rcc>
  <rcc rId="6414" sId="5">
    <oc r="D171">
      <v>66210</v>
    </oc>
    <nc r="D171">
      <v>66450</v>
    </nc>
  </rcc>
  <rcc rId="6415" sId="5">
    <oc r="D172">
      <v>36950</v>
    </oc>
    <nc r="D172">
      <v>37170</v>
    </nc>
  </rcc>
  <rcc rId="6416" sId="5">
    <oc r="D173">
      <v>15230</v>
    </oc>
    <nc r="D173">
      <v>15405</v>
    </nc>
  </rcc>
  <rcc rId="6417" sId="5">
    <oc r="D174">
      <v>7665</v>
    </oc>
    <nc r="D174">
      <v>7910</v>
    </nc>
  </rcc>
  <rcc rId="6418" sId="5">
    <oc r="D175">
      <v>49660</v>
    </oc>
    <nc r="D175">
      <v>49875</v>
    </nc>
  </rcc>
  <rcc rId="6419" sId="5">
    <oc r="D176">
      <v>43295</v>
    </oc>
    <nc r="D176">
      <v>43410</v>
    </nc>
  </rcc>
  <rcc rId="6420" sId="5">
    <oc r="D177">
      <v>27975</v>
    </oc>
    <nc r="D177">
      <v>28445</v>
    </nc>
  </rcc>
  <rcc rId="6421" sId="5">
    <oc r="D178">
      <v>119855</v>
    </oc>
    <nc r="D178">
      <v>120405</v>
    </nc>
  </rcc>
  <rcc rId="6422" sId="5">
    <oc r="D179">
      <v>42725</v>
    </oc>
    <nc r="D179">
      <v>43140</v>
    </nc>
  </rcc>
  <rcc rId="6423" sId="5">
    <oc r="D180">
      <v>35900</v>
    </oc>
    <nc r="D180">
      <v>36075</v>
    </nc>
  </rcc>
  <rcc rId="6424" sId="5">
    <oc r="D181">
      <v>7125</v>
    </oc>
    <nc r="D181">
      <v>7285</v>
    </nc>
  </rcc>
  <rcc rId="6425" sId="5">
    <oc r="D182">
      <v>6305</v>
    </oc>
    <nc r="D182">
      <v>6490</v>
    </nc>
  </rcc>
  <rcc rId="6426" sId="5">
    <oc r="D183">
      <v>29115</v>
    </oc>
    <nc r="D183">
      <v>29285</v>
    </nc>
  </rcc>
  <rcc rId="6427" sId="5">
    <oc r="D184">
      <v>18670</v>
    </oc>
    <nc r="D184">
      <v>19140</v>
    </nc>
  </rcc>
  <rcc rId="6428" sId="5">
    <oc r="D185">
      <v>7955</v>
    </oc>
    <nc r="D185">
      <v>8135</v>
    </nc>
  </rcc>
  <rcc rId="6429" sId="5">
    <oc r="D186">
      <v>14815</v>
    </oc>
    <nc r="D186">
      <v>15045</v>
    </nc>
  </rcc>
  <rcc rId="6430" sId="5">
    <oc r="D187">
      <v>39460</v>
    </oc>
    <nc r="D187">
      <v>39535</v>
    </nc>
  </rcc>
  <rcc rId="6431" sId="5">
    <oc r="D188">
      <v>11100</v>
    </oc>
    <nc r="D188">
      <v>11195</v>
    </nc>
  </rcc>
  <rcc rId="6432" sId="5">
    <oc r="D189">
      <v>116860</v>
    </oc>
    <nc r="D189">
      <v>117140</v>
    </nc>
  </rcc>
  <rcc rId="6433" sId="5">
    <oc r="D190">
      <v>2880</v>
    </oc>
    <nc r="D190">
      <v>3160</v>
    </nc>
  </rcc>
  <rcc rId="6434" sId="5">
    <oc r="D191">
      <v>18970</v>
    </oc>
    <nc r="D191">
      <v>19390</v>
    </nc>
  </rcc>
  <rcc rId="6435" sId="5">
    <oc r="D192">
      <v>28215</v>
    </oc>
    <nc r="D192">
      <v>28520</v>
    </nc>
  </rcc>
  <rcc rId="6436" sId="5">
    <oc r="D193">
      <v>19230</v>
    </oc>
    <nc r="D193">
      <v>19685</v>
    </nc>
  </rcc>
  <rcc rId="6437" sId="5">
    <oc r="D194">
      <v>10100</v>
    </oc>
    <nc r="D194">
      <v>10173</v>
    </nc>
  </rcc>
  <rcc rId="6438" sId="5">
    <oc r="D195">
      <v>8045</v>
    </oc>
    <nc r="D195">
      <v>8205</v>
    </nc>
  </rcc>
  <rcc rId="6439" sId="5">
    <oc r="D196">
      <v>11815</v>
    </oc>
    <nc r="D196">
      <v>12000</v>
    </nc>
  </rcc>
  <rcc rId="6440" sId="5">
    <oc r="D197">
      <v>7250</v>
    </oc>
    <nc r="D197">
      <v>7625</v>
    </nc>
  </rcc>
  <rcc rId="6441" sId="5">
    <oc r="D198">
      <v>13100</v>
    </oc>
    <nc r="D198">
      <v>14205</v>
    </nc>
  </rcc>
  <rcc rId="6442" sId="5">
    <oc r="D199">
      <v>15985</v>
    </oc>
    <nc r="D199">
      <v>16005</v>
    </nc>
  </rcc>
  <rcc rId="6443" sId="5">
    <oc r="D200">
      <v>19565</v>
    </oc>
    <nc r="D200">
      <v>19835</v>
    </nc>
  </rcc>
  <rcc rId="6444" sId="5">
    <oc r="D201">
      <v>12315</v>
    </oc>
    <nc r="D201">
      <v>12565</v>
    </nc>
  </rcc>
  <rcc rId="6445" sId="5">
    <oc r="E6">
      <v>12175</v>
    </oc>
    <nc r="E6"/>
  </rcc>
  <rcc rId="6446" sId="5">
    <oc r="E7">
      <v>4625</v>
    </oc>
    <nc r="E7"/>
  </rcc>
  <rcc rId="6447" sId="5">
    <oc r="E8">
      <v>10745</v>
    </oc>
    <nc r="E8"/>
  </rcc>
  <rcc rId="6448" sId="5">
    <oc r="E9">
      <v>6945</v>
    </oc>
    <nc r="E9"/>
  </rcc>
  <rcc rId="6449" sId="5">
    <oc r="E10">
      <v>15795</v>
    </oc>
    <nc r="E10"/>
  </rcc>
  <rcc rId="6450" sId="5">
    <oc r="E11">
      <v>43935</v>
    </oc>
    <nc r="E11"/>
  </rcc>
  <rcc rId="6451" sId="5">
    <oc r="E12">
      <v>14975</v>
    </oc>
    <nc r="E12"/>
  </rcc>
  <rcc rId="6452" sId="5">
    <oc r="E13">
      <v>11905</v>
    </oc>
    <nc r="E13"/>
  </rcc>
  <rcc rId="6453" sId="5">
    <oc r="E14">
      <v>66750</v>
    </oc>
    <nc r="E14"/>
  </rcc>
  <rcc rId="6454" sId="5">
    <oc r="E15">
      <v>18065</v>
    </oc>
    <nc r="E15"/>
  </rcc>
  <rcc rId="6455" sId="5">
    <oc r="E16">
      <v>4420</v>
    </oc>
    <nc r="E16"/>
  </rcc>
  <rcc rId="6456" sId="5">
    <oc r="E17">
      <v>30760</v>
    </oc>
    <nc r="E17"/>
  </rcc>
  <rcc rId="6457" sId="5">
    <oc r="E18">
      <v>14545</v>
    </oc>
    <nc r="E18"/>
  </rcc>
  <rcc rId="6458" sId="5">
    <oc r="E19">
      <v>8220</v>
    </oc>
    <nc r="E19"/>
  </rcc>
  <rcc rId="6459" sId="5">
    <oc r="E20">
      <v>45910</v>
    </oc>
    <nc r="E20"/>
  </rcc>
  <rcc rId="6460" sId="5">
    <oc r="E21">
      <v>65250</v>
    </oc>
    <nc r="E21"/>
  </rcc>
  <rcc rId="6461" sId="5">
    <oc r="E22">
      <v>46060</v>
    </oc>
    <nc r="E22"/>
  </rcc>
  <rcc rId="6462" sId="5">
    <oc r="E23">
      <v>9350</v>
    </oc>
    <nc r="E23"/>
  </rcc>
  <rcc rId="6463" sId="5">
    <oc r="E24">
      <v>6045</v>
    </oc>
    <nc r="E24"/>
  </rcc>
  <rcc rId="6464" sId="5">
    <oc r="E25">
      <v>13530</v>
    </oc>
    <nc r="E25"/>
  </rcc>
  <rcc rId="6465" sId="5">
    <oc r="E26">
      <v>7920</v>
    </oc>
    <nc r="E26"/>
  </rcc>
  <rcc rId="6466" sId="5">
    <oc r="E28">
      <v>4070</v>
    </oc>
    <nc r="E28"/>
  </rcc>
  <rcc rId="6467" sId="5">
    <oc r="E29">
      <v>15115</v>
    </oc>
    <nc r="E29"/>
  </rcc>
  <rcc rId="6468" sId="5">
    <oc r="E30">
      <v>57200</v>
    </oc>
    <nc r="E30"/>
  </rcc>
  <rcc rId="6469" sId="5">
    <oc r="E31">
      <v>15910</v>
    </oc>
    <nc r="E31"/>
  </rcc>
  <rcc rId="6470" sId="5">
    <oc r="E32">
      <v>16730</v>
    </oc>
    <nc r="E32"/>
  </rcc>
  <rcc rId="6471" sId="5">
    <oc r="E33">
      <v>53195</v>
    </oc>
    <nc r="E33"/>
  </rcc>
  <rcc rId="6472" sId="5">
    <oc r="E34">
      <v>11750</v>
    </oc>
    <nc r="E34"/>
  </rcc>
  <rcc rId="6473" sId="5">
    <oc r="E35">
      <v>9365</v>
    </oc>
    <nc r="E35"/>
  </rcc>
  <rcc rId="6474" sId="5">
    <oc r="E36">
      <v>64895</v>
    </oc>
    <nc r="E36"/>
  </rcc>
  <rcc rId="6475" sId="5">
    <oc r="E37">
      <v>23285</v>
    </oc>
    <nc r="E37"/>
  </rcc>
  <rcc rId="6476" sId="5">
    <oc r="E38">
      <v>85100</v>
    </oc>
    <nc r="E38"/>
  </rcc>
  <rcc rId="6477" sId="5">
    <oc r="E39">
      <v>9490</v>
    </oc>
    <nc r="E39"/>
  </rcc>
  <rcc rId="6478" sId="5">
    <oc r="E40">
      <v>61855</v>
    </oc>
    <nc r="E40"/>
  </rcc>
  <rcc rId="6479" sId="5">
    <oc r="E41">
      <v>15720</v>
    </oc>
    <nc r="E41"/>
  </rcc>
  <rcc rId="6480" sId="5">
    <oc r="E42">
      <v>101960</v>
    </oc>
    <nc r="E42"/>
  </rcc>
  <rcc rId="6481" sId="5">
    <oc r="E43">
      <v>10790</v>
    </oc>
    <nc r="E43"/>
  </rcc>
  <rcc rId="6482" sId="5">
    <oc r="E44">
      <v>22315</v>
    </oc>
    <nc r="E44"/>
  </rcc>
  <rcc rId="6483" sId="5">
    <oc r="E45">
      <v>17760</v>
    </oc>
    <nc r="E45"/>
  </rcc>
  <rcc rId="6484" sId="5">
    <oc r="E46">
      <v>30040</v>
    </oc>
    <nc r="E46"/>
  </rcc>
  <rcc rId="6485" sId="5">
    <oc r="E47">
      <v>6645</v>
    </oc>
    <nc r="E47"/>
  </rcc>
  <rcc rId="6486" sId="5">
    <oc r="E48">
      <v>23370</v>
    </oc>
    <nc r="E48"/>
  </rcc>
  <rcc rId="6487" sId="5">
    <oc r="E49">
      <v>31260</v>
    </oc>
    <nc r="E49"/>
  </rcc>
  <rcc rId="6488" sId="5">
    <oc r="E50">
      <v>17075</v>
    </oc>
    <nc r="E50"/>
  </rcc>
  <rcc rId="6489" sId="5">
    <oc r="E51">
      <v>67350</v>
    </oc>
    <nc r="E51"/>
  </rcc>
  <rcc rId="6490" sId="5">
    <oc r="E52">
      <v>18615</v>
    </oc>
    <nc r="E52"/>
  </rcc>
  <rcc rId="6491" sId="5">
    <oc r="E53">
      <v>35035</v>
    </oc>
    <nc r="E53"/>
  </rcc>
  <rcc rId="6492" sId="5">
    <oc r="E54">
      <v>36710</v>
    </oc>
    <nc r="E54"/>
  </rcc>
  <rcc rId="6493" sId="5">
    <oc r="E55">
      <v>4165</v>
    </oc>
    <nc r="E55"/>
  </rcc>
  <rcc rId="6494" sId="5">
    <oc r="E56">
      <v>247980</v>
    </oc>
    <nc r="E56"/>
  </rcc>
  <rcc rId="6495" sId="5">
    <oc r="E57">
      <v>30680</v>
    </oc>
    <nc r="E57"/>
  </rcc>
  <rcc rId="6496" sId="5">
    <oc r="E59">
      <v>65215</v>
    </oc>
    <nc r="E59"/>
  </rcc>
  <rcc rId="6497" sId="5">
    <oc r="E60">
      <v>36250</v>
    </oc>
    <nc r="E60"/>
  </rcc>
  <rcc rId="6498" sId="5">
    <oc r="E61">
      <v>1645</v>
    </oc>
    <nc r="E61"/>
  </rcc>
  <rcc rId="6499" sId="5">
    <oc r="E62">
      <v>6950</v>
    </oc>
    <nc r="E62"/>
  </rcc>
  <rcc rId="6500" sId="5">
    <oc r="E63">
      <v>48170</v>
    </oc>
    <nc r="E63"/>
  </rcc>
  <rcc rId="6501" sId="5">
    <oc r="E64">
      <v>16355</v>
    </oc>
    <nc r="E64"/>
  </rcc>
  <rcc rId="6502" sId="5">
    <oc r="E65">
      <v>5005</v>
    </oc>
    <nc r="E65"/>
  </rcc>
  <rcc rId="6503" sId="5">
    <oc r="E66">
      <v>20145</v>
    </oc>
    <nc r="E66"/>
  </rcc>
  <rcc rId="6504" sId="5">
    <oc r="E67">
      <v>21185</v>
    </oc>
    <nc r="E67"/>
  </rcc>
  <rcc rId="6505" sId="5">
    <oc r="E68">
      <v>4005</v>
    </oc>
    <nc r="E68"/>
  </rcc>
  <rcc rId="6506" sId="5">
    <oc r="E70">
      <v>19615</v>
    </oc>
    <nc r="E70"/>
  </rcc>
  <rcc rId="6507" sId="5">
    <oc r="E71">
      <v>33165</v>
    </oc>
    <nc r="E71"/>
  </rcc>
  <rcc rId="6508" sId="5">
    <oc r="E72">
      <v>30115</v>
    </oc>
    <nc r="E72"/>
  </rcc>
  <rcc rId="6509" sId="5">
    <oc r="E73">
      <v>2840</v>
    </oc>
    <nc r="E73"/>
  </rcc>
  <rcc rId="6510" sId="5">
    <oc r="E74">
      <v>3030</v>
    </oc>
    <nc r="E74"/>
  </rcc>
  <rcc rId="6511" sId="5">
    <oc r="E75">
      <v>5020</v>
    </oc>
    <nc r="E75"/>
  </rcc>
  <rcc rId="6512" sId="5">
    <oc r="E76">
      <v>47290</v>
    </oc>
    <nc r="E76"/>
  </rcc>
  <rcc rId="6513" sId="5">
    <oc r="E77">
      <v>9740</v>
    </oc>
    <nc r="E77"/>
  </rcc>
  <rcc rId="6514" sId="5">
    <oc r="E78">
      <v>10235</v>
    </oc>
    <nc r="E78"/>
  </rcc>
  <rcc rId="6515" sId="5">
    <oc r="E79">
      <v>5695</v>
    </oc>
    <nc r="E79"/>
  </rcc>
  <rcc rId="6516" sId="5">
    <oc r="E80">
      <v>4020</v>
    </oc>
    <nc r="E80"/>
  </rcc>
  <rcc rId="6517" sId="5">
    <oc r="E81">
      <v>9165</v>
    </oc>
    <nc r="E81"/>
  </rcc>
  <rcc rId="6518" sId="5">
    <oc r="E82">
      <v>1340</v>
    </oc>
    <nc r="E82"/>
  </rcc>
  <rcc rId="6519" sId="5">
    <oc r="E83">
      <v>14605</v>
    </oc>
    <nc r="E83"/>
  </rcc>
  <rcc rId="6520" sId="5">
    <oc r="E84">
      <v>30</v>
    </oc>
    <nc r="E84"/>
  </rcc>
  <rcc rId="6521" sId="5">
    <oc r="E85">
      <v>24130</v>
    </oc>
    <nc r="E85"/>
  </rcc>
  <rcc rId="6522" sId="5">
    <oc r="E86">
      <v>26160</v>
    </oc>
    <nc r="E86"/>
  </rcc>
  <rcc rId="6523" sId="5">
    <oc r="E87">
      <v>7835</v>
    </oc>
    <nc r="E87"/>
  </rcc>
  <rcc rId="6524" sId="5">
    <oc r="E88">
      <v>2760</v>
    </oc>
    <nc r="E88"/>
  </rcc>
  <rcc rId="6525" sId="5">
    <oc r="E89">
      <v>24200</v>
    </oc>
    <nc r="E89"/>
  </rcc>
  <rcc rId="6526" sId="5">
    <oc r="E90">
      <v>26240</v>
    </oc>
    <nc r="E90"/>
  </rcc>
  <rcc rId="6527" sId="5">
    <oc r="E91">
      <v>59415</v>
    </oc>
    <nc r="E91"/>
  </rcc>
  <rcc rId="6528" sId="5">
    <oc r="E92">
      <v>37365</v>
    </oc>
    <nc r="E92"/>
  </rcc>
  <rcc rId="6529" sId="5">
    <oc r="E94">
      <v>14215</v>
    </oc>
    <nc r="E94"/>
  </rcc>
  <rcc rId="6530" sId="5">
    <oc r="E95">
      <v>16095</v>
    </oc>
    <nc r="E95"/>
  </rcc>
  <rcc rId="6531" sId="5">
    <oc r="E96">
      <v>5095</v>
    </oc>
    <nc r="E96"/>
  </rcc>
  <rcc rId="6532" sId="5">
    <oc r="E97">
      <v>29775</v>
    </oc>
    <nc r="E97"/>
  </rcc>
  <rcc rId="6533" sId="5">
    <oc r="E98">
      <v>6785</v>
    </oc>
    <nc r="E98"/>
  </rcc>
  <rcc rId="6534" sId="5">
    <oc r="E99">
      <v>38365</v>
    </oc>
    <nc r="E99"/>
  </rcc>
  <rcc rId="6535" sId="5">
    <oc r="E100">
      <v>27900</v>
    </oc>
    <nc r="E100"/>
  </rcc>
  <rcc rId="6536" sId="5">
    <oc r="E101">
      <v>24400</v>
    </oc>
    <nc r="E101"/>
  </rcc>
  <rcc rId="6537" sId="5">
    <oc r="E102">
      <v>13260</v>
    </oc>
    <nc r="E102"/>
  </rcc>
  <rcc rId="6538" sId="5">
    <oc r="E103">
      <v>12065</v>
    </oc>
    <nc r="E103"/>
  </rcc>
  <rcc rId="6539" sId="5">
    <oc r="E104">
      <v>21805</v>
    </oc>
    <nc r="E104"/>
  </rcc>
  <rcc rId="6540" sId="5">
    <oc r="E105">
      <v>2515</v>
    </oc>
    <nc r="E105"/>
  </rcc>
  <rcc rId="6541" sId="5">
    <oc r="E106">
      <v>6960</v>
    </oc>
    <nc r="E106"/>
  </rcc>
  <rcc rId="6542" sId="5">
    <oc r="E107">
      <v>5475</v>
    </oc>
    <nc r="E107"/>
  </rcc>
  <rcc rId="6543" sId="5">
    <oc r="E108">
      <v>94335</v>
    </oc>
    <nc r="E108"/>
  </rcc>
  <rcc rId="6544" sId="5">
    <oc r="E109">
      <v>34940</v>
    </oc>
    <nc r="E109"/>
  </rcc>
  <rcc rId="6545" sId="5">
    <oc r="E110">
      <v>8570</v>
    </oc>
    <nc r="E110"/>
  </rcc>
  <rcc rId="6546" sId="5">
    <oc r="E111">
      <v>19925</v>
    </oc>
    <nc r="E111"/>
  </rcc>
  <rcc rId="6547" sId="5">
    <oc r="E112">
      <v>3210</v>
    </oc>
    <nc r="E112"/>
  </rcc>
  <rcc rId="6548" sId="5">
    <oc r="E113">
      <v>16455</v>
    </oc>
    <nc r="E113"/>
  </rcc>
  <rcc rId="6549" sId="5">
    <oc r="E114">
      <v>8235</v>
    </oc>
    <nc r="E114"/>
  </rcc>
  <rcc rId="6550" sId="5">
    <oc r="E115">
      <v>43590</v>
    </oc>
    <nc r="E115"/>
  </rcc>
  <rcc rId="6551" sId="5">
    <oc r="E116">
      <v>34110</v>
    </oc>
    <nc r="E116"/>
  </rcc>
  <rcc rId="6552" sId="5">
    <oc r="E117">
      <v>92125</v>
    </oc>
    <nc r="E117"/>
  </rcc>
  <rcc rId="6553" sId="5">
    <oc r="E118">
      <v>35600</v>
    </oc>
    <nc r="E118"/>
  </rcc>
  <rcc rId="6554" sId="5">
    <oc r="E120">
      <v>83655</v>
    </oc>
    <nc r="E120"/>
  </rcc>
  <rcc rId="6555" sId="5">
    <oc r="E121">
      <v>80040</v>
    </oc>
    <nc r="E121"/>
  </rcc>
  <rcc rId="6556" sId="5">
    <oc r="E122">
      <v>13655</v>
    </oc>
    <nc r="E122"/>
  </rcc>
  <rcc rId="6557" sId="5">
    <oc r="E123">
      <v>3955</v>
    </oc>
    <nc r="E123"/>
  </rcc>
  <rcc rId="6558" sId="5">
    <oc r="E124">
      <v>6385</v>
    </oc>
    <nc r="E124"/>
  </rcc>
  <rcc rId="6559" sId="5">
    <oc r="E125">
      <v>7590</v>
    </oc>
    <nc r="E125"/>
  </rcc>
  <rcc rId="6560" sId="5">
    <oc r="E126">
      <v>27510</v>
    </oc>
    <nc r="E126"/>
  </rcc>
  <rcc rId="6561" sId="5">
    <oc r="E127">
      <v>52225</v>
    </oc>
    <nc r="E127"/>
  </rcc>
  <rcc rId="6562" sId="5">
    <oc r="E128">
      <v>4705</v>
    </oc>
    <nc r="E128"/>
  </rcc>
  <rcc rId="6563" sId="5">
    <oc r="E129">
      <v>13805</v>
    </oc>
    <nc r="E129"/>
  </rcc>
  <rcc rId="6564" sId="5">
    <oc r="E130">
      <v>8145</v>
    </oc>
    <nc r="E130"/>
  </rcc>
  <rcc rId="6565" sId="5">
    <oc r="E131">
      <v>6975</v>
    </oc>
    <nc r="E131"/>
  </rcc>
  <rcc rId="6566" sId="5">
    <oc r="E132">
      <v>8250</v>
    </oc>
    <nc r="E132"/>
  </rcc>
  <rcc rId="6567" sId="5">
    <oc r="E133">
      <v>17185</v>
    </oc>
    <nc r="E133"/>
  </rcc>
  <rcc rId="6568" sId="5">
    <oc r="E134">
      <v>15750</v>
    </oc>
    <nc r="E134"/>
  </rcc>
  <rcc rId="6569" sId="5">
    <oc r="E135">
      <v>28230</v>
    </oc>
    <nc r="E135"/>
  </rcc>
  <rcc rId="6570" sId="5">
    <oc r="E136">
      <v>55370</v>
    </oc>
    <nc r="E136"/>
  </rcc>
  <rcc rId="6571" sId="5">
    <oc r="E137">
      <v>25990</v>
    </oc>
    <nc r="E137"/>
  </rcc>
  <rcc rId="6572" sId="5">
    <oc r="E138">
      <v>24365</v>
    </oc>
    <nc r="E138"/>
  </rcc>
  <rcc rId="6573" sId="5">
    <oc r="E139">
      <v>38630</v>
    </oc>
    <nc r="E139"/>
  </rcc>
  <rcc rId="6574" sId="5">
    <oc r="E140">
      <v>16885</v>
    </oc>
    <nc r="E140"/>
  </rcc>
  <rcc rId="6575" sId="5">
    <oc r="E141">
      <v>7150</v>
    </oc>
    <nc r="E141"/>
  </rcc>
  <rcc rId="6576" sId="5">
    <oc r="E142">
      <v>23325</v>
    </oc>
    <nc r="E142"/>
  </rcc>
  <rcc rId="6577" sId="5">
    <oc r="E143">
      <v>39770</v>
    </oc>
    <nc r="E143"/>
  </rcc>
  <rcc rId="6578" sId="5">
    <oc r="E144">
      <v>50130</v>
    </oc>
    <nc r="E144"/>
  </rcc>
  <rcc rId="6579" sId="5">
    <oc r="E145">
      <v>8120</v>
    </oc>
    <nc r="E145"/>
  </rcc>
  <rcc rId="6580" sId="5">
    <oc r="E146">
      <v>9240</v>
    </oc>
    <nc r="E146"/>
  </rcc>
  <rcc rId="6581" sId="5">
    <oc r="E147">
      <v>25415</v>
    </oc>
    <nc r="E147"/>
  </rcc>
  <rcc rId="6582" sId="5">
    <oc r="E148">
      <v>12155</v>
    </oc>
    <nc r="E148"/>
  </rcc>
  <rcc rId="6583" sId="5">
    <oc r="E149">
      <v>38420</v>
    </oc>
    <nc r="E149"/>
  </rcc>
  <rcc rId="6584" sId="5">
    <oc r="E150">
      <v>36885</v>
    </oc>
    <nc r="E150"/>
  </rcc>
  <rcc rId="6585" sId="5">
    <oc r="E151">
      <v>41300</v>
    </oc>
    <nc r="E151"/>
  </rcc>
  <rcc rId="6586" sId="5">
    <oc r="E152">
      <v>21305</v>
    </oc>
    <nc r="E152"/>
  </rcc>
  <rcc rId="6587" sId="5">
    <oc r="E153">
      <v>1405</v>
    </oc>
    <nc r="E153"/>
  </rcc>
  <rcc rId="6588" sId="5">
    <oc r="E154">
      <v>26185</v>
    </oc>
    <nc r="E154"/>
  </rcc>
  <rcc rId="6589" sId="5">
    <oc r="E155">
      <v>68515</v>
    </oc>
    <nc r="E155"/>
  </rcc>
  <rcc rId="6590" sId="5">
    <oc r="E156">
      <v>20410</v>
    </oc>
    <nc r="E156"/>
  </rcc>
  <rcc rId="6591" sId="5">
    <oc r="E157">
      <v>32650</v>
    </oc>
    <nc r="E157"/>
  </rcc>
  <rcc rId="6592" sId="5">
    <oc r="E158">
      <v>1860</v>
    </oc>
    <nc r="E158"/>
  </rcc>
  <rcc rId="6593" sId="5">
    <oc r="E159">
      <v>6505</v>
    </oc>
    <nc r="E159"/>
  </rcc>
  <rcc rId="6594" sId="5">
    <oc r="E160">
      <v>8500</v>
    </oc>
    <nc r="E160"/>
  </rcc>
  <rcc rId="6595" sId="5">
    <oc r="E161">
      <v>90225</v>
    </oc>
    <nc r="E161"/>
  </rcc>
  <rcc rId="6596" sId="5">
    <oc r="E162">
      <v>66675</v>
    </oc>
    <nc r="E162"/>
  </rcc>
  <rcc rId="6597" sId="5">
    <oc r="E163">
      <v>15960</v>
    </oc>
    <nc r="E163"/>
  </rcc>
  <rcc rId="6598" sId="5">
    <oc r="E164">
      <v>45965</v>
    </oc>
    <nc r="E164"/>
  </rcc>
  <rcc rId="6599" sId="5">
    <oc r="E165">
      <v>28880</v>
    </oc>
    <nc r="E165"/>
  </rcc>
  <rcc rId="6600" sId="5">
    <oc r="E166">
      <v>20270</v>
    </oc>
    <nc r="E166"/>
  </rcc>
  <rcc rId="6601" sId="5">
    <oc r="E167">
      <v>49605</v>
    </oc>
    <nc r="E167"/>
  </rcc>
  <rcc rId="6602" sId="5">
    <oc r="E168">
      <v>11740</v>
    </oc>
    <nc r="E168"/>
  </rcc>
  <rcc rId="6603" sId="5">
    <oc r="E169">
      <v>11110</v>
    </oc>
    <nc r="E169"/>
  </rcc>
  <rcc rId="6604" sId="5">
    <oc r="E170">
      <v>8125</v>
    </oc>
    <nc r="E170"/>
  </rcc>
  <rcc rId="6605" sId="5">
    <oc r="E171">
      <v>66450</v>
    </oc>
    <nc r="E171"/>
  </rcc>
  <rcc rId="6606" sId="5">
    <oc r="E172">
      <v>37170</v>
    </oc>
    <nc r="E172"/>
  </rcc>
  <rcc rId="6607" sId="5">
    <oc r="E173">
      <v>15405</v>
    </oc>
    <nc r="E173"/>
  </rcc>
  <rcc rId="6608" sId="5">
    <oc r="E174">
      <v>7910</v>
    </oc>
    <nc r="E174"/>
  </rcc>
  <rcc rId="6609" sId="5">
    <oc r="E175">
      <v>49875</v>
    </oc>
    <nc r="E175"/>
  </rcc>
  <rcc rId="6610" sId="5">
    <oc r="E176">
      <v>43410</v>
    </oc>
    <nc r="E176"/>
  </rcc>
  <rcc rId="6611" sId="5">
    <oc r="E177">
      <v>28445</v>
    </oc>
    <nc r="E177"/>
  </rcc>
  <rcc rId="6612" sId="5">
    <oc r="E178">
      <v>120405</v>
    </oc>
    <nc r="E178"/>
  </rcc>
  <rcc rId="6613" sId="5">
    <oc r="E179">
      <v>43140</v>
    </oc>
    <nc r="E179"/>
  </rcc>
  <rcc rId="6614" sId="5">
    <oc r="E180">
      <v>36075</v>
    </oc>
    <nc r="E180"/>
  </rcc>
  <rcc rId="6615" sId="5">
    <oc r="E181">
      <v>7285</v>
    </oc>
    <nc r="E181"/>
  </rcc>
  <rcc rId="6616" sId="5">
    <oc r="E182">
      <v>6490</v>
    </oc>
    <nc r="E182"/>
  </rcc>
  <rcc rId="6617" sId="5">
    <oc r="E183">
      <v>29285</v>
    </oc>
    <nc r="E183"/>
  </rcc>
  <rcc rId="6618" sId="5">
    <oc r="E184">
      <v>19140</v>
    </oc>
    <nc r="E184"/>
  </rcc>
  <rcc rId="6619" sId="5">
    <oc r="E185">
      <v>8135</v>
    </oc>
    <nc r="E185"/>
  </rcc>
  <rcc rId="6620" sId="5">
    <oc r="E186">
      <v>15045</v>
    </oc>
    <nc r="E186"/>
  </rcc>
  <rcc rId="6621" sId="5">
    <oc r="E187">
      <v>39535</v>
    </oc>
    <nc r="E187"/>
  </rcc>
  <rcc rId="6622" sId="5">
    <oc r="E188">
      <v>11195</v>
    </oc>
    <nc r="E188"/>
  </rcc>
  <rcc rId="6623" sId="5">
    <oc r="E189">
      <v>117140</v>
    </oc>
    <nc r="E189"/>
  </rcc>
  <rcc rId="6624" sId="5">
    <oc r="E190">
      <v>3160</v>
    </oc>
    <nc r="E190"/>
  </rcc>
  <rcc rId="6625" sId="5">
    <oc r="E191">
      <v>19390</v>
    </oc>
    <nc r="E191"/>
  </rcc>
  <rcc rId="6626" sId="5">
    <oc r="E192">
      <v>28520</v>
    </oc>
    <nc r="E192"/>
  </rcc>
  <rcc rId="6627" sId="5">
    <oc r="E193">
      <v>19685</v>
    </oc>
    <nc r="E193"/>
  </rcc>
  <rcc rId="6628" sId="5">
    <oc r="E194">
      <v>10173</v>
    </oc>
    <nc r="E194"/>
  </rcc>
  <rcc rId="6629" sId="5">
    <oc r="E195">
      <v>8205</v>
    </oc>
    <nc r="E195"/>
  </rcc>
  <rcc rId="6630" sId="5">
    <oc r="E196">
      <v>12000</v>
    </oc>
    <nc r="E196"/>
  </rcc>
  <rcc rId="6631" sId="5">
    <oc r="E197">
      <v>7625</v>
    </oc>
    <nc r="E197"/>
  </rcc>
  <rcc rId="6632" sId="5">
    <oc r="E198">
      <v>14205</v>
    </oc>
    <nc r="E198"/>
  </rcc>
  <rcc rId="6633" sId="5">
    <oc r="E199">
      <v>16005</v>
    </oc>
    <nc r="E199"/>
  </rcc>
  <rcc rId="6634" sId="5">
    <oc r="E200">
      <v>19835</v>
    </oc>
    <nc r="E200"/>
  </rcc>
  <rcc rId="6635" sId="5">
    <oc r="E201">
      <v>12565</v>
    </oc>
    <nc r="E201"/>
  </rcc>
  <rcc rId="6636" sId="4">
    <oc r="E2" t="inlineStr">
      <is>
        <t>Март</t>
      </is>
    </oc>
    <nc r="E2" t="inlineStr">
      <is>
        <t>Апрель</t>
      </is>
    </nc>
  </rcc>
  <rcc rId="6637" sId="4">
    <oc r="D7">
      <v>7570</v>
    </oc>
    <nc r="D7">
      <v>7605</v>
    </nc>
  </rcc>
  <rcc rId="6638" sId="4">
    <oc r="D8">
      <v>46315</v>
    </oc>
    <nc r="D8">
      <v>46660</v>
    </nc>
  </rcc>
  <rcc rId="6639" sId="4">
    <oc r="D9">
      <v>2585</v>
    </oc>
    <nc r="D9">
      <v>2730</v>
    </nc>
  </rcc>
  <rcc rId="6640" sId="4">
    <oc r="D10">
      <v>17445</v>
    </oc>
    <nc r="D10">
      <v>17565</v>
    </nc>
  </rcc>
  <rcc rId="6641" sId="4">
    <oc r="D11">
      <v>11325</v>
    </oc>
    <nc r="D11">
      <v>11470</v>
    </nc>
  </rcc>
  <rcc rId="6642" sId="4">
    <oc r="D12">
      <v>43205</v>
    </oc>
    <nc r="D12">
      <v>43345</v>
    </nc>
  </rcc>
  <rcc rId="6643" sId="4">
    <oc r="D13">
      <v>15865</v>
    </oc>
    <nc r="D13">
      <v>15905</v>
    </nc>
  </rcc>
  <rcc rId="6644" sId="4">
    <oc r="D14">
      <v>8785</v>
    </oc>
    <nc r="D14">
      <v>8820</v>
    </nc>
  </rcc>
  <rcc rId="6645" sId="4">
    <oc r="D15">
      <v>21695</v>
    </oc>
    <nc r="D15">
      <v>22035</v>
    </nc>
  </rcc>
  <rcc rId="6646" sId="4">
    <oc r="D16">
      <v>18920</v>
    </oc>
    <nc r="D16">
      <v>19245</v>
    </nc>
  </rcc>
  <rcc rId="6647" sId="4">
    <oc r="D17">
      <v>26115</v>
    </oc>
    <nc r="D17">
      <v>26355</v>
    </nc>
  </rcc>
  <rcc rId="6648" sId="4">
    <oc r="D18">
      <v>26520</v>
    </oc>
    <nc r="D18">
      <v>26835</v>
    </nc>
  </rcc>
  <rcc rId="6649" sId="4">
    <oc r="D19">
      <v>48515</v>
    </oc>
    <nc r="D19">
      <v>48695</v>
    </nc>
  </rcc>
  <rcc rId="6650" sId="4">
    <oc r="D20">
      <v>2490</v>
    </oc>
    <nc r="D20">
      <v>2580</v>
    </nc>
  </rcc>
  <rcc rId="6651" sId="4">
    <oc r="D21">
      <v>17885</v>
    </oc>
    <nc r="D21">
      <v>18100</v>
    </nc>
  </rcc>
  <rcc rId="6652" sId="4">
    <oc r="D22">
      <v>48595</v>
    </oc>
    <nc r="D22">
      <v>48635</v>
    </nc>
  </rcc>
  <rcc rId="6653" sId="4">
    <oc r="D23">
      <v>24370</v>
    </oc>
    <nc r="D23">
      <v>24715</v>
    </nc>
  </rcc>
  <rcc rId="6654" sId="4">
    <oc r="D24">
      <v>30865</v>
    </oc>
    <nc r="D24">
      <v>31040</v>
    </nc>
  </rcc>
  <rcc rId="6655" sId="4">
    <oc r="D25">
      <v>13500</v>
    </oc>
    <nc r="D25">
      <v>13760</v>
    </nc>
  </rcc>
  <rcc rId="6656" sId="4">
    <oc r="D26">
      <v>11420</v>
    </oc>
    <nc r="D26">
      <v>11600</v>
    </nc>
  </rcc>
  <rcc rId="6657" sId="4">
    <oc r="D27">
      <v>53825</v>
    </oc>
    <nc r="D27">
      <v>54095</v>
    </nc>
  </rcc>
  <rcc rId="6658" sId="4">
    <oc r="D28">
      <v>29820</v>
    </oc>
    <nc r="D28">
      <v>30050</v>
    </nc>
  </rcc>
  <rcc rId="6659" sId="4">
    <oc r="D29">
      <v>50125</v>
    </oc>
    <nc r="D29">
      <v>50255</v>
    </nc>
  </rcc>
  <rcc rId="6660" sId="4">
    <oc r="D30">
      <v>18920</v>
    </oc>
    <nc r="D30">
      <v>19160</v>
    </nc>
  </rcc>
  <rcc rId="6661" sId="4">
    <oc r="D31">
      <v>24345</v>
    </oc>
    <nc r="D31">
      <v>24635</v>
    </nc>
  </rcc>
  <rcc rId="6662" sId="4">
    <oc r="D32">
      <v>35885</v>
    </oc>
    <nc r="D32">
      <v>36010</v>
    </nc>
  </rcc>
  <rcc rId="6663" sId="4">
    <oc r="D33">
      <v>14165</v>
    </oc>
    <nc r="D33">
      <v>14430</v>
    </nc>
  </rcc>
  <rcc rId="6664" sId="4">
    <oc r="D34">
      <v>10950</v>
    </oc>
    <nc r="D34">
      <v>11025</v>
    </nc>
  </rcc>
  <rcc rId="6665" sId="4">
    <oc r="D35">
      <v>39020</v>
    </oc>
    <nc r="D35">
      <v>39560</v>
    </nc>
  </rcc>
  <rcc rId="6666" sId="4">
    <oc r="D36">
      <v>35195</v>
    </oc>
    <nc r="D36">
      <v>35400</v>
    </nc>
  </rcc>
  <rcc rId="6667" sId="4">
    <oc r="D37">
      <v>8400</v>
    </oc>
    <nc r="D37">
      <v>8555</v>
    </nc>
  </rcc>
  <rcc rId="6668" sId="4">
    <oc r="D38">
      <v>41065</v>
    </oc>
    <nc r="D38">
      <v>41125</v>
    </nc>
  </rcc>
  <rcc rId="6669" sId="4">
    <oc r="D39">
      <v>35080</v>
    </oc>
    <nc r="D39">
      <v>35235</v>
    </nc>
  </rcc>
  <rcc rId="6670" sId="4">
    <oc r="D41">
      <v>91685</v>
    </oc>
    <nc r="D41">
      <v>92140</v>
    </nc>
  </rcc>
  <rcc rId="6671" sId="4">
    <oc r="D42">
      <v>3845</v>
    </oc>
    <nc r="D42">
      <v>4150</v>
    </nc>
  </rcc>
  <rcc rId="6672" sId="4">
    <oc r="D44">
      <v>82800</v>
    </oc>
    <nc r="D44">
      <v>83060</v>
    </nc>
  </rcc>
  <rcc rId="6673" sId="4">
    <oc r="D45">
      <v>6515</v>
    </oc>
    <nc r="D45">
      <v>6685</v>
    </nc>
  </rcc>
  <rcc rId="6674" sId="4">
    <oc r="D46">
      <v>8850</v>
    </oc>
    <nc r="D46">
      <v>8960</v>
    </nc>
  </rcc>
  <rcc rId="6675" sId="4">
    <oc r="D47">
      <v>4835</v>
    </oc>
    <nc r="D47">
      <v>5090</v>
    </nc>
  </rcc>
  <rcc rId="6676" sId="4">
    <oc r="D48">
      <v>51750</v>
    </oc>
    <nc r="D48">
      <v>51795</v>
    </nc>
  </rcc>
  <rcc rId="6677" sId="4">
    <oc r="D49">
      <v>12010</v>
    </oc>
    <nc r="D49">
      <v>12150</v>
    </nc>
  </rcc>
  <rcc rId="6678" sId="4">
    <oc r="D50">
      <v>28405</v>
    </oc>
    <nc r="D50">
      <v>28650</v>
    </nc>
  </rcc>
  <rcc rId="6679" sId="4">
    <oc r="D51">
      <v>11850</v>
    </oc>
    <nc r="D51">
      <v>12095</v>
    </nc>
  </rcc>
  <rcc rId="6680" sId="4">
    <oc r="D52">
      <v>8070</v>
    </oc>
    <nc r="D52">
      <v>8230</v>
    </nc>
  </rcc>
  <rcc rId="6681" sId="4">
    <oc r="D53">
      <v>17595</v>
    </oc>
    <nc r="D53">
      <v>17700</v>
    </nc>
  </rcc>
  <rcc rId="6682" sId="4">
    <oc r="D54">
      <v>5025</v>
    </oc>
    <nc r="D54">
      <v>5090</v>
    </nc>
  </rcc>
  <rcc rId="6683" sId="4">
    <oc r="D55">
      <v>48180</v>
    </oc>
    <nc r="D55">
      <v>48470</v>
    </nc>
  </rcc>
  <rcc rId="6684" sId="4">
    <oc r="D56">
      <v>36552</v>
    </oc>
    <nc r="D56">
      <v>37520</v>
    </nc>
  </rcc>
  <rcc rId="6685" sId="4">
    <oc r="D57">
      <v>4205</v>
    </oc>
    <nc r="D57">
      <v>4280</v>
    </nc>
  </rcc>
  <rcc rId="6686" sId="4">
    <oc r="D58">
      <v>25240</v>
    </oc>
    <nc r="D58">
      <v>25495</v>
    </nc>
  </rcc>
  <rcc rId="6687" sId="4">
    <oc r="D59">
      <v>9965</v>
    </oc>
    <nc r="D59">
      <v>10125</v>
    </nc>
  </rcc>
  <rcc rId="6688" sId="4">
    <oc r="E7">
      <v>7605</v>
    </oc>
    <nc r="E7"/>
  </rcc>
  <rcc rId="6689" sId="4">
    <oc r="E8">
      <v>46660</v>
    </oc>
    <nc r="E8"/>
  </rcc>
  <rcc rId="6690" sId="4">
    <oc r="E9">
      <v>2730</v>
    </oc>
    <nc r="E9"/>
  </rcc>
  <rcc rId="6691" sId="4">
    <oc r="E10">
      <v>17565</v>
    </oc>
    <nc r="E10"/>
  </rcc>
  <rcc rId="6692" sId="4">
    <oc r="E11">
      <v>11470</v>
    </oc>
    <nc r="E11"/>
  </rcc>
  <rcc rId="6693" sId="4">
    <oc r="E12">
      <v>43345</v>
    </oc>
    <nc r="E12"/>
  </rcc>
  <rcc rId="6694" sId="4">
    <oc r="E13">
      <v>15905</v>
    </oc>
    <nc r="E13"/>
  </rcc>
  <rcc rId="6695" sId="4">
    <oc r="E14">
      <v>8820</v>
    </oc>
    <nc r="E14"/>
  </rcc>
  <rcc rId="6696" sId="4">
    <oc r="E15">
      <v>22035</v>
    </oc>
    <nc r="E15"/>
  </rcc>
  <rcc rId="6697" sId="4">
    <oc r="E16">
      <v>19245</v>
    </oc>
    <nc r="E16"/>
  </rcc>
  <rcc rId="6698" sId="4">
    <oc r="E17">
      <v>26355</v>
    </oc>
    <nc r="E17"/>
  </rcc>
  <rcc rId="6699" sId="4">
    <oc r="E18">
      <v>26835</v>
    </oc>
    <nc r="E18"/>
  </rcc>
  <rcc rId="6700" sId="4">
    <oc r="E19">
      <v>48695</v>
    </oc>
    <nc r="E19"/>
  </rcc>
  <rcc rId="6701" sId="4">
    <oc r="E20">
      <v>2580</v>
    </oc>
    <nc r="E20"/>
  </rcc>
  <rcc rId="6702" sId="4">
    <oc r="E21">
      <v>18100</v>
    </oc>
    <nc r="E21"/>
  </rcc>
  <rcc rId="6703" sId="4">
    <oc r="E22">
      <v>48635</v>
    </oc>
    <nc r="E22"/>
  </rcc>
  <rcc rId="6704" sId="4">
    <oc r="E23">
      <v>24715</v>
    </oc>
    <nc r="E23"/>
  </rcc>
  <rcc rId="6705" sId="4">
    <oc r="E24">
      <v>31040</v>
    </oc>
    <nc r="E24"/>
  </rcc>
  <rcc rId="6706" sId="4">
    <oc r="E25">
      <v>13760</v>
    </oc>
    <nc r="E25"/>
  </rcc>
  <rcc rId="6707" sId="4">
    <oc r="E26">
      <v>11600</v>
    </oc>
    <nc r="E26"/>
  </rcc>
  <rcc rId="6708" sId="4">
    <oc r="E27">
      <v>54095</v>
    </oc>
    <nc r="E27"/>
  </rcc>
  <rcc rId="6709" sId="4">
    <oc r="E28">
      <v>30050</v>
    </oc>
    <nc r="E28"/>
  </rcc>
  <rcc rId="6710" sId="4">
    <oc r="E29">
      <v>50255</v>
    </oc>
    <nc r="E29"/>
  </rcc>
  <rcc rId="6711" sId="4">
    <oc r="E30">
      <v>19160</v>
    </oc>
    <nc r="E30"/>
  </rcc>
  <rcc rId="6712" sId="4">
    <oc r="E31">
      <v>24635</v>
    </oc>
    <nc r="E31"/>
  </rcc>
  <rcc rId="6713" sId="4">
    <oc r="E32">
      <v>36010</v>
    </oc>
    <nc r="E32"/>
  </rcc>
  <rcc rId="6714" sId="4">
    <oc r="E33">
      <v>14430</v>
    </oc>
    <nc r="E33"/>
  </rcc>
  <rcc rId="6715" sId="4">
    <oc r="E34">
      <v>11025</v>
    </oc>
    <nc r="E34"/>
  </rcc>
  <rcc rId="6716" sId="4">
    <oc r="E35">
      <v>39560</v>
    </oc>
    <nc r="E35"/>
  </rcc>
  <rcc rId="6717" sId="4">
    <oc r="E36">
      <v>35400</v>
    </oc>
    <nc r="E36"/>
  </rcc>
  <rcc rId="6718" sId="4">
    <oc r="E37">
      <v>8555</v>
    </oc>
    <nc r="E37"/>
  </rcc>
  <rcc rId="6719" sId="4">
    <oc r="E38">
      <v>41125</v>
    </oc>
    <nc r="E38"/>
  </rcc>
  <rcc rId="6720" sId="4">
    <oc r="E39">
      <v>35235</v>
    </oc>
    <nc r="E39"/>
  </rcc>
  <rcc rId="6721" sId="4">
    <oc r="E40">
      <v>4185</v>
    </oc>
    <nc r="E40"/>
  </rcc>
  <rcc rId="6722" sId="4">
    <oc r="E41">
      <v>92140</v>
    </oc>
    <nc r="E41"/>
  </rcc>
  <rcc rId="6723" sId="4">
    <oc r="E42">
      <v>4150</v>
    </oc>
    <nc r="E42"/>
  </rcc>
  <rcc rId="6724" sId="4">
    <oc r="E43">
      <v>11390</v>
    </oc>
    <nc r="E43"/>
  </rcc>
  <rcc rId="6725" sId="4">
    <oc r="E44">
      <v>83060</v>
    </oc>
    <nc r="E44"/>
  </rcc>
  <rcc rId="6726" sId="4">
    <oc r="E45">
      <v>6685</v>
    </oc>
    <nc r="E45"/>
  </rcc>
  <rcc rId="6727" sId="4">
    <oc r="E46">
      <v>8960</v>
    </oc>
    <nc r="E46"/>
  </rcc>
  <rcc rId="6728" sId="4">
    <oc r="E47">
      <v>5090</v>
    </oc>
    <nc r="E47"/>
  </rcc>
  <rcc rId="6729" sId="4">
    <oc r="E48">
      <v>51795</v>
    </oc>
    <nc r="E48"/>
  </rcc>
  <rcc rId="6730" sId="4">
    <oc r="E49">
      <v>12150</v>
    </oc>
    <nc r="E49"/>
  </rcc>
  <rcc rId="6731" sId="4">
    <oc r="E50">
      <v>28650</v>
    </oc>
    <nc r="E50"/>
  </rcc>
  <rcc rId="6732" sId="4">
    <oc r="E51">
      <v>12095</v>
    </oc>
    <nc r="E51"/>
  </rcc>
  <rcc rId="6733" sId="4">
    <oc r="E52">
      <v>8230</v>
    </oc>
    <nc r="E52"/>
  </rcc>
  <rcc rId="6734" sId="4">
    <oc r="E53">
      <v>17700</v>
    </oc>
    <nc r="E53"/>
  </rcc>
  <rcc rId="6735" sId="4">
    <oc r="E54">
      <v>5090</v>
    </oc>
    <nc r="E54"/>
  </rcc>
  <rcc rId="6736" sId="4">
    <oc r="E55">
      <v>48470</v>
    </oc>
    <nc r="E55"/>
  </rcc>
  <rcc rId="6737" sId="4">
    <oc r="E56">
      <v>37520</v>
    </oc>
    <nc r="E56"/>
  </rcc>
  <rcc rId="6738" sId="4">
    <oc r="E57">
      <v>4280</v>
    </oc>
    <nc r="E57"/>
  </rcc>
  <rcc rId="6739" sId="4">
    <oc r="E58">
      <v>25495</v>
    </oc>
    <nc r="E58"/>
  </rcc>
  <rcc rId="6740" sId="4">
    <oc r="E59">
      <v>10125</v>
    </oc>
    <nc r="E59"/>
  </rcc>
  <rcc rId="6741" sId="3">
    <oc r="E2" t="inlineStr">
      <is>
        <t>Март</t>
      </is>
    </oc>
    <nc r="E2" t="inlineStr">
      <is>
        <t>Апрель</t>
      </is>
    </nc>
  </rcc>
  <rcc rId="6742" sId="3">
    <oc r="D7">
      <v>10925</v>
    </oc>
    <nc r="D7">
      <v>11150</v>
    </nc>
  </rcc>
  <rcc rId="6743" sId="3">
    <oc r="D9">
      <v>12920</v>
    </oc>
    <nc r="D9">
      <v>13055</v>
    </nc>
  </rcc>
  <rcc rId="6744" sId="3">
    <oc r="D10">
      <v>11375</v>
    </oc>
    <nc r="D10">
      <v>11495</v>
    </nc>
  </rcc>
  <rcc rId="6745" sId="3">
    <oc r="D11">
      <v>785</v>
    </oc>
    <nc r="D11">
      <v>790</v>
    </nc>
  </rcc>
  <rcc rId="6746" sId="3">
    <oc r="D12">
      <v>26625</v>
    </oc>
    <nc r="D12">
      <v>26725</v>
    </nc>
  </rcc>
  <rcc rId="6747" sId="3">
    <oc r="D13">
      <v>6965</v>
    </oc>
    <nc r="D13">
      <v>7185</v>
    </nc>
  </rcc>
  <rcc rId="6748" sId="3">
    <oc r="D14">
      <v>14555</v>
    </oc>
    <nc r="D14">
      <v>14745</v>
    </nc>
  </rcc>
  <rcc rId="6749" sId="3">
    <oc r="D16">
      <v>74885</v>
    </oc>
    <nc r="D16">
      <v>75060</v>
    </nc>
  </rcc>
  <rcc rId="6750" sId="3">
    <oc r="D17">
      <v>31870</v>
    </oc>
    <nc r="D17">
      <v>32455</v>
    </nc>
  </rcc>
  <rcc rId="6751" sId="3">
    <oc r="D18">
      <v>12855</v>
    </oc>
    <nc r="D18">
      <v>13020</v>
    </nc>
  </rcc>
  <rcc rId="6752" sId="3">
    <oc r="D19">
      <v>140445</v>
    </oc>
    <nc r="D19">
      <v>141360</v>
    </nc>
  </rcc>
  <rcc rId="6753" sId="3">
    <oc r="D20">
      <v>5750</v>
    </oc>
    <nc r="D20">
      <v>5765</v>
    </nc>
  </rcc>
  <rcc rId="6754" sId="3">
    <oc r="D21">
      <v>9730</v>
    </oc>
    <nc r="D21">
      <v>9835</v>
    </nc>
  </rcc>
  <rcc rId="6755" sId="3">
    <oc r="D22">
      <v>11285</v>
    </oc>
    <nc r="D22">
      <v>11395</v>
    </nc>
  </rcc>
  <rcc rId="6756" sId="3">
    <oc r="D23">
      <v>36385</v>
    </oc>
    <nc r="D23">
      <v>36505</v>
    </nc>
  </rcc>
  <rcc rId="6757" sId="3">
    <oc r="D24">
      <v>48510</v>
    </oc>
    <nc r="D24">
      <v>48835</v>
    </nc>
  </rcc>
  <rcc rId="6758" sId="3">
    <oc r="D25">
      <v>10845</v>
    </oc>
    <nc r="D25">
      <v>10915</v>
    </nc>
  </rcc>
  <rcc rId="6759" sId="3">
    <oc r="D27">
      <v>8995</v>
    </oc>
    <nc r="D27">
      <v>10270</v>
    </nc>
  </rcc>
  <rcc rId="6760" sId="3">
    <oc r="D28">
      <v>26635</v>
    </oc>
    <nc r="D28">
      <v>27030</v>
    </nc>
  </rcc>
  <rcc rId="6761" sId="3">
    <oc r="D29">
      <v>28170</v>
    </oc>
    <nc r="D29">
      <v>28340</v>
    </nc>
  </rcc>
  <rcc rId="6762" sId="3">
    <oc r="D30">
      <v>24455</v>
    </oc>
    <nc r="D30">
      <v>24740</v>
    </nc>
  </rcc>
  <rcc rId="6763" sId="3">
    <oc r="D31">
      <v>55235</v>
    </oc>
    <nc r="D31">
      <v>55785</v>
    </nc>
  </rcc>
  <rcc rId="6764" sId="3">
    <oc r="E7">
      <v>11150</v>
    </oc>
    <nc r="E7"/>
  </rcc>
  <rcc rId="6765" sId="3">
    <oc r="E9">
      <v>13055</v>
    </oc>
    <nc r="E9"/>
  </rcc>
  <rcc rId="6766" sId="3">
    <oc r="E10">
      <v>11495</v>
    </oc>
    <nc r="E10"/>
  </rcc>
  <rcc rId="6767" sId="3">
    <oc r="E11">
      <v>790</v>
    </oc>
    <nc r="E11"/>
  </rcc>
  <rcc rId="6768" sId="3">
    <oc r="E12">
      <v>26725</v>
    </oc>
    <nc r="E12"/>
  </rcc>
  <rcc rId="6769" sId="3">
    <oc r="E13">
      <v>7185</v>
    </oc>
    <nc r="E13"/>
  </rcc>
  <rcc rId="6770" sId="3">
    <oc r="E14">
      <v>14745</v>
    </oc>
    <nc r="E14"/>
  </rcc>
  <rcc rId="6771" sId="3">
    <oc r="E16">
      <v>75060</v>
    </oc>
    <nc r="E16"/>
  </rcc>
  <rcc rId="6772" sId="3">
    <oc r="E17">
      <v>32455</v>
    </oc>
    <nc r="E17"/>
  </rcc>
  <rcc rId="6773" sId="3">
    <oc r="E18">
      <v>13020</v>
    </oc>
    <nc r="E18"/>
  </rcc>
  <rcc rId="6774" sId="3">
    <oc r="E19">
      <v>141360</v>
    </oc>
    <nc r="E19"/>
  </rcc>
  <rcc rId="6775" sId="3">
    <oc r="E20">
      <v>5765</v>
    </oc>
    <nc r="E20"/>
  </rcc>
  <rcc rId="6776" sId="3">
    <oc r="E21">
      <v>9835</v>
    </oc>
    <nc r="E21"/>
  </rcc>
  <rcc rId="6777" sId="3">
    <oc r="E22">
      <v>11395</v>
    </oc>
    <nc r="E22"/>
  </rcc>
  <rcc rId="6778" sId="3">
    <oc r="E23">
      <v>36505</v>
    </oc>
    <nc r="E23"/>
  </rcc>
  <rcc rId="6779" sId="3">
    <oc r="E24">
      <v>48835</v>
    </oc>
    <nc r="E24"/>
  </rcc>
  <rcc rId="6780" sId="3">
    <oc r="E25">
      <v>10915</v>
    </oc>
    <nc r="E25"/>
  </rcc>
  <rcc rId="6781" sId="3">
    <oc r="E26">
      <v>15</v>
    </oc>
    <nc r="E26"/>
  </rcc>
  <rcc rId="6782" sId="3">
    <oc r="E27">
      <v>10270</v>
    </oc>
    <nc r="E27"/>
  </rcc>
  <rcc rId="6783" sId="3">
    <oc r="E28">
      <v>27030</v>
    </oc>
    <nc r="E28"/>
  </rcc>
  <rcc rId="6784" sId="3">
    <oc r="E29">
      <v>28340</v>
    </oc>
    <nc r="E29"/>
  </rcc>
  <rcc rId="6785" sId="3">
    <oc r="E30">
      <v>24740</v>
    </oc>
    <nc r="E30"/>
  </rcc>
  <rcc rId="6786" sId="3">
    <oc r="E31">
      <v>55785</v>
    </oc>
    <nc r="E31"/>
  </rcc>
  <rcc rId="6787" sId="2">
    <oc r="E2" t="inlineStr">
      <is>
        <t>Март</t>
      </is>
    </oc>
    <nc r="E2" t="inlineStr">
      <is>
        <t>Апрель</t>
      </is>
    </nc>
  </rcc>
  <rcc rId="6788" sId="2">
    <oc r="D7">
      <v>20925</v>
    </oc>
    <nc r="D7">
      <v>21045</v>
    </nc>
  </rcc>
  <rcc rId="6789" sId="2">
    <oc r="D8">
      <v>18085</v>
    </oc>
    <nc r="D8">
      <v>18195</v>
    </nc>
  </rcc>
  <rcc rId="6790" sId="2">
    <oc r="D9">
      <v>21485</v>
    </oc>
    <nc r="D9">
      <v>21665</v>
    </nc>
  </rcc>
  <rcc rId="6791" sId="2">
    <oc r="D10">
      <v>102575</v>
    </oc>
    <nc r="D10">
      <v>102905</v>
    </nc>
  </rcc>
  <rcc rId="6792" sId="2">
    <oc r="D11">
      <v>24220</v>
    </oc>
    <nc r="D11">
      <v>24370</v>
    </nc>
  </rcc>
  <rcc rId="6793" sId="2">
    <oc r="D12">
      <v>18775</v>
    </oc>
    <nc r="D12">
      <v>18905</v>
    </nc>
  </rcc>
  <rcc rId="6794" sId="2">
    <oc r="D13">
      <v>21690</v>
    </oc>
    <nc r="D13">
      <v>22005</v>
    </nc>
  </rcc>
  <rcc rId="6795" sId="2">
    <oc r="D14">
      <v>18010</v>
    </oc>
    <nc r="D14">
      <v>18205</v>
    </nc>
  </rcc>
  <rcc rId="6796" sId="2">
    <oc r="D15">
      <v>36160</v>
    </oc>
    <nc r="D15">
      <v>36495</v>
    </nc>
  </rcc>
  <rcc rId="6797" sId="2">
    <oc r="D16">
      <v>42000</v>
    </oc>
    <nc r="D16">
      <v>42425</v>
    </nc>
  </rcc>
  <rcc rId="6798" sId="2">
    <oc r="D17">
      <v>27140</v>
    </oc>
    <nc r="D17">
      <v>27465</v>
    </nc>
  </rcc>
  <rcc rId="6799" sId="2">
    <oc r="D18">
      <v>12425</v>
    </oc>
    <nc r="D18">
      <v>12595</v>
    </nc>
  </rcc>
  <rcc rId="6800" sId="2">
    <oc r="D19">
      <v>1620</v>
    </oc>
    <nc r="D19">
      <v>1685</v>
    </nc>
  </rcc>
  <rcc rId="6801" sId="2">
    <oc r="D20">
      <v>850</v>
    </oc>
    <nc r="D20">
      <v>960</v>
    </nc>
  </rcc>
  <rcc rId="6802" sId="2">
    <oc r="D21">
      <v>20675</v>
    </oc>
    <nc r="D21">
      <v>21180</v>
    </nc>
  </rcc>
  <rcc rId="6803" sId="2">
    <oc r="D22">
      <v>5135</v>
    </oc>
    <nc r="D22">
      <v>5205</v>
    </nc>
  </rcc>
  <rcc rId="6804" sId="2">
    <oc r="D24">
      <v>4765</v>
    </oc>
    <nc r="D24">
      <v>4975</v>
    </nc>
  </rcc>
  <rcc rId="6805" sId="2">
    <oc r="D25">
      <v>11820</v>
    </oc>
    <nc r="D25">
      <v>11970</v>
    </nc>
  </rcc>
  <rcc rId="6806" sId="2">
    <oc r="D26">
      <v>9900</v>
    </oc>
    <nc r="D26">
      <v>10075</v>
    </nc>
  </rcc>
  <rcc rId="6807" sId="2">
    <oc r="D27">
      <v>46825</v>
    </oc>
    <nc r="D27">
      <v>46990</v>
    </nc>
  </rcc>
  <rcc rId="6808" sId="2">
    <oc r="D28">
      <v>9585</v>
    </oc>
    <nc r="D28">
      <v>9700</v>
    </nc>
  </rcc>
  <rcc rId="6809" sId="2">
    <oc r="D29">
      <v>43145</v>
    </oc>
    <nc r="D29">
      <v>44745</v>
    </nc>
  </rcc>
  <rcc rId="6810" sId="2">
    <oc r="D30">
      <v>5185</v>
    </oc>
    <nc r="D30">
      <v>5340</v>
    </nc>
  </rcc>
  <rcc rId="6811" sId="2">
    <oc r="D31">
      <v>1650</v>
    </oc>
    <nc r="D31">
      <v>1765</v>
    </nc>
  </rcc>
  <rcc rId="6812" sId="2">
    <oc r="D32">
      <v>23415</v>
    </oc>
    <nc r="D32">
      <v>23520</v>
    </nc>
  </rcc>
  <rcc rId="6813" sId="2">
    <oc r="D33">
      <v>116385</v>
    </oc>
    <nc r="D33">
      <v>116755</v>
    </nc>
  </rcc>
  <rcc rId="6814" sId="2">
    <oc r="D34">
      <v>41120</v>
    </oc>
    <nc r="D34">
      <v>41475</v>
    </nc>
  </rcc>
  <rcc rId="6815" sId="2">
    <oc r="D35">
      <v>53615</v>
    </oc>
    <nc r="D35">
      <v>53735</v>
    </nc>
  </rcc>
  <rcc rId="6816" sId="2">
    <oc r="D36">
      <v>11990</v>
    </oc>
    <nc r="D36">
      <v>12020</v>
    </nc>
  </rcc>
  <rcc rId="6817" sId="2">
    <oc r="D37">
      <v>31100</v>
    </oc>
    <nc r="D37">
      <v>31420</v>
    </nc>
  </rcc>
  <rcc rId="6818" sId="2">
    <oc r="D38">
      <v>33415</v>
    </oc>
    <nc r="D38">
      <v>33945</v>
    </nc>
  </rcc>
  <rcc rId="6819" sId="2">
    <oc r="D39">
      <v>26340</v>
    </oc>
    <nc r="D39">
      <v>26570</v>
    </nc>
  </rcc>
  <rcc rId="6820" sId="2">
    <oc r="D40">
      <v>25690</v>
    </oc>
    <nc r="D40">
      <v>25915</v>
    </nc>
  </rcc>
  <rcc rId="6821" sId="2">
    <oc r="D41">
      <v>26350</v>
    </oc>
    <nc r="D41">
      <v>26555</v>
    </nc>
  </rcc>
  <rcc rId="6822" sId="2">
    <oc r="D42">
      <v>29265</v>
    </oc>
    <nc r="D42">
      <v>29400</v>
    </nc>
  </rcc>
  <rcc rId="6823" sId="2">
    <oc r="D43">
      <v>3465</v>
    </oc>
    <nc r="D43">
      <v>3640</v>
    </nc>
  </rcc>
  <rcc rId="6824" sId="2">
    <oc r="D44">
      <v>27980</v>
    </oc>
    <nc r="D44">
      <v>28295</v>
    </nc>
  </rcc>
  <rcc rId="6825" sId="2">
    <oc r="D45">
      <v>15590</v>
    </oc>
    <nc r="D45">
      <v>16085</v>
    </nc>
  </rcc>
  <rcc rId="6826" sId="2">
    <oc r="D46">
      <v>36025</v>
    </oc>
    <nc r="D46">
      <v>36330</v>
    </nc>
  </rcc>
  <rcc rId="6827" sId="2">
    <oc r="D47">
      <v>48270</v>
    </oc>
    <nc r="D47">
      <v>48495</v>
    </nc>
  </rcc>
  <rcc rId="6828" sId="2">
    <oc r="D48">
      <v>39860</v>
    </oc>
    <nc r="D48">
      <v>39955</v>
    </nc>
  </rcc>
  <rcc rId="6829" sId="2">
    <oc r="D49">
      <v>84785</v>
    </oc>
    <nc r="D49">
      <v>85050</v>
    </nc>
  </rcc>
  <rcc rId="6830" sId="2">
    <oc r="D50">
      <v>66600</v>
    </oc>
    <nc r="D50">
      <v>67245</v>
    </nc>
  </rcc>
  <rcc rId="6831" sId="2">
    <oc r="D51">
      <v>7205</v>
    </oc>
    <nc r="D51">
      <v>7325</v>
    </nc>
  </rcc>
  <rcc rId="6832" sId="2">
    <oc r="D52">
      <v>9165</v>
    </oc>
    <nc r="D52">
      <v>9270</v>
    </nc>
  </rcc>
  <rcc rId="6833" sId="2">
    <oc r="D53">
      <v>17150</v>
    </oc>
    <nc r="D53">
      <v>17350</v>
    </nc>
  </rcc>
  <rcc rId="6834" sId="2">
    <oc r="D54">
      <v>8425</v>
    </oc>
    <nc r="D54">
      <v>8675</v>
    </nc>
  </rcc>
  <rcc rId="6835" sId="2">
    <oc r="D55">
      <v>42925</v>
    </oc>
    <nc r="D55">
      <v>43060</v>
    </nc>
  </rcc>
  <rcc rId="6836" sId="2">
    <oc r="D56">
      <v>9245</v>
    </oc>
    <nc r="D56">
      <v>9350</v>
    </nc>
  </rcc>
  <rcc rId="6837" sId="2">
    <oc r="D57">
      <v>82650</v>
    </oc>
    <nc r="D57">
      <v>83095</v>
    </nc>
  </rcc>
  <rcc rId="6838" sId="2">
    <oc r="D58">
      <v>20540</v>
    </oc>
    <nc r="D58">
      <v>20730</v>
    </nc>
  </rcc>
  <rcc rId="6839" sId="2">
    <oc r="D59">
      <v>20035</v>
    </oc>
    <nc r="D59">
      <v>20205</v>
    </nc>
  </rcc>
  <rcc rId="6840" sId="2">
    <oc r="D60">
      <v>11340</v>
    </oc>
    <nc r="D60">
      <v>11475</v>
    </nc>
  </rcc>
  <rcc rId="6841" sId="2">
    <oc r="D61">
      <v>67285</v>
    </oc>
    <nc r="D61">
      <v>67470</v>
    </nc>
  </rcc>
  <rcc rId="6842" sId="2">
    <oc r="D62">
      <v>10930</v>
    </oc>
    <nc r="D62">
      <v>11170</v>
    </nc>
  </rcc>
  <rcc rId="6843" sId="2">
    <oc r="D63">
      <v>2045</v>
    </oc>
    <nc r="D63">
      <v>2050</v>
    </nc>
  </rcc>
  <rcc rId="6844" sId="2">
    <oc r="D64">
      <v>18925</v>
    </oc>
    <nc r="D64">
      <v>19030</v>
    </nc>
  </rcc>
  <rcc rId="6845" sId="2">
    <oc r="D65">
      <v>56685</v>
    </oc>
    <nc r="D65">
      <v>57270</v>
    </nc>
  </rcc>
  <rcc rId="6846" sId="2">
    <oc r="D66">
      <v>26530</v>
    </oc>
    <nc r="D66">
      <v>26880</v>
    </nc>
  </rcc>
  <rcc rId="6847" sId="2">
    <oc r="D67">
      <v>6305</v>
    </oc>
    <nc r="D67">
      <v>6390</v>
    </nc>
  </rcc>
  <rcc rId="6848" sId="2">
    <oc r="D68">
      <v>23515</v>
    </oc>
    <nc r="D68">
      <v>23700</v>
    </nc>
  </rcc>
  <rcc rId="6849" sId="2">
    <oc r="D69">
      <v>50595</v>
    </oc>
    <nc r="D69">
      <v>50905</v>
    </nc>
  </rcc>
  <rcc rId="6850" sId="2">
    <oc r="D70">
      <v>80615</v>
    </oc>
    <nc r="D70">
      <v>81080</v>
    </nc>
  </rcc>
  <rcc rId="6851" sId="2">
    <oc r="D71">
      <v>32890</v>
    </oc>
    <nc r="D71">
      <v>33020</v>
    </nc>
  </rcc>
  <rcc rId="6852" sId="2">
    <oc r="D72">
      <v>2950</v>
    </oc>
    <nc r="D72">
      <v>2955</v>
    </nc>
  </rcc>
  <rcc rId="6853" sId="2">
    <oc r="D73">
      <v>47570</v>
    </oc>
    <nc r="D73">
      <v>48155</v>
    </nc>
  </rcc>
  <rcc rId="6854" sId="2">
    <oc r="D74">
      <v>8400</v>
    </oc>
    <nc r="D74">
      <v>8425</v>
    </nc>
  </rcc>
  <rcc rId="6855" sId="2">
    <oc r="D76">
      <v>23440</v>
    </oc>
    <nc r="D76">
      <v>23585</v>
    </nc>
  </rcc>
  <rcc rId="6856" sId="2">
    <oc r="D77">
      <v>12625</v>
    </oc>
    <nc r="D77">
      <v>12955</v>
    </nc>
  </rcc>
  <rcc rId="6857" sId="2">
    <oc r="D78">
      <v>31925</v>
    </oc>
    <nc r="D78">
      <v>32215</v>
    </nc>
  </rcc>
  <rcc rId="6858" sId="2">
    <oc r="D79">
      <v>5705</v>
    </oc>
    <nc r="D79">
      <v>5845</v>
    </nc>
  </rcc>
  <rcc rId="6859" sId="2">
    <oc r="D80">
      <v>26200</v>
    </oc>
    <nc r="D80">
      <v>26330</v>
    </nc>
  </rcc>
  <rcc rId="6860" sId="2">
    <oc r="D81">
      <v>7585</v>
    </oc>
    <nc r="D81">
      <v>7750</v>
    </nc>
  </rcc>
  <rcc rId="6861" sId="2">
    <oc r="D82">
      <v>60775</v>
    </oc>
    <nc r="D82">
      <v>60960</v>
    </nc>
  </rcc>
  <rcc rId="6862" sId="2">
    <oc r="D83">
      <v>6295</v>
    </oc>
    <nc r="D83">
      <v>6415</v>
    </nc>
  </rcc>
  <rcc rId="6863" sId="2">
    <oc r="D84">
      <v>9275</v>
    </oc>
    <nc r="D84">
      <v>9440</v>
    </nc>
  </rcc>
  <rcc rId="6864" sId="2">
    <oc r="D85">
      <v>7465</v>
    </oc>
    <nc r="D85">
      <v>7645</v>
    </nc>
  </rcc>
  <rcc rId="6865" sId="2">
    <oc r="D86">
      <v>30305</v>
    </oc>
    <nc r="D86">
      <v>30845</v>
    </nc>
  </rcc>
  <rcc rId="6866" sId="2">
    <oc r="D87">
      <v>33335</v>
    </oc>
    <nc r="D87">
      <v>33510</v>
    </nc>
  </rcc>
  <rcc rId="6867" sId="2">
    <oc r="D88">
      <v>17270</v>
    </oc>
    <nc r="D88">
      <v>17385</v>
    </nc>
  </rcc>
  <rcc rId="6868" sId="2">
    <oc r="D89">
      <v>64910</v>
    </oc>
    <nc r="D89">
      <v>65090</v>
    </nc>
  </rcc>
  <rcc rId="6869" sId="2">
    <oc r="D90">
      <v>57040</v>
    </oc>
    <nc r="D90">
      <v>57180</v>
    </nc>
  </rcc>
  <rcc rId="6870" sId="2">
    <oc r="D91">
      <v>9910</v>
    </oc>
    <nc r="D91">
      <v>10110</v>
    </nc>
  </rcc>
  <rcc rId="6871" sId="2">
    <oc r="D94">
      <v>31935</v>
    </oc>
    <nc r="D94">
      <v>32225</v>
    </nc>
  </rcc>
  <rcc rId="6872" sId="2">
    <oc r="D95">
      <v>10895</v>
    </oc>
    <nc r="D95">
      <v>11145</v>
    </nc>
  </rcc>
  <rcc rId="6873" sId="2">
    <oc r="D96">
      <v>39785</v>
    </oc>
    <nc r="D96">
      <v>39945</v>
    </nc>
  </rcc>
  <rcc rId="6874" sId="2">
    <oc r="D97">
      <v>22520</v>
    </oc>
    <nc r="D97">
      <v>22625</v>
    </nc>
  </rcc>
  <rcc rId="6875" sId="2">
    <oc r="D98">
      <v>5920</v>
    </oc>
    <nc r="D98">
      <v>6355</v>
    </nc>
  </rcc>
  <rcc rId="6876" sId="2">
    <oc r="D99">
      <v>11060</v>
    </oc>
    <nc r="D99">
      <v>11155</v>
    </nc>
  </rcc>
  <rcc rId="6877" sId="2">
    <oc r="D100">
      <v>2340</v>
    </oc>
    <nc r="D100">
      <v>2520</v>
    </nc>
  </rcc>
  <rcc rId="6878" sId="2">
    <oc r="D101">
      <v>10680</v>
    </oc>
    <nc r="D101">
      <v>10865</v>
    </nc>
  </rcc>
  <rcc rId="6879" sId="2">
    <oc r="D102">
      <v>48255</v>
    </oc>
    <nc r="D102">
      <v>48505</v>
    </nc>
  </rcc>
  <rcc rId="6880" sId="2">
    <oc r="D103">
      <v>5610</v>
    </oc>
    <nc r="D103">
      <v>5665</v>
    </nc>
  </rcc>
  <rcc rId="6881" sId="2">
    <oc r="D104">
      <v>19575</v>
    </oc>
    <nc r="D104">
      <v>19720</v>
    </nc>
  </rcc>
  <rcc rId="6882" sId="2">
    <oc r="D105">
      <v>19675</v>
    </oc>
    <nc r="D105">
      <v>19730</v>
    </nc>
  </rcc>
  <rcc rId="6883" sId="2">
    <oc r="D106">
      <v>81915</v>
    </oc>
    <nc r="D106">
      <v>82515</v>
    </nc>
  </rcc>
  <rcc rId="6884" sId="2">
    <oc r="D108">
      <v>26070</v>
    </oc>
    <nc r="D108">
      <v>26325</v>
    </nc>
  </rcc>
  <rcc rId="6885" sId="2">
    <oc r="D109">
      <v>14480</v>
    </oc>
    <nc r="D109">
      <v>14890</v>
    </nc>
  </rcc>
  <rcc rId="6886" sId="2">
    <oc r="D110">
      <v>5965</v>
    </oc>
    <nc r="D110">
      <v>6270</v>
    </nc>
  </rcc>
  <rcc rId="6887" sId="2">
    <oc r="D111">
      <v>21950</v>
    </oc>
    <nc r="D111">
      <v>22070</v>
    </nc>
  </rcc>
  <rcc rId="6888" sId="2">
    <oc r="D112">
      <v>15695</v>
    </oc>
    <nc r="D112">
      <v>15755</v>
    </nc>
  </rcc>
  <rcc rId="6889" sId="2">
    <oc r="D113">
      <v>52780</v>
    </oc>
    <nc r="D113">
      <v>53010</v>
    </nc>
  </rcc>
  <rcc rId="6890" sId="2">
    <oc r="D114">
      <v>13450</v>
    </oc>
    <nc r="D114">
      <v>13585</v>
    </nc>
  </rcc>
  <rcc rId="6891" sId="2">
    <oc r="D115">
      <v>45195</v>
    </oc>
    <nc r="D115">
      <v>45810</v>
    </nc>
  </rcc>
  <rcc rId="6892" sId="2">
    <oc r="D116">
      <v>18400</v>
    </oc>
    <nc r="D116">
      <v>18540</v>
    </nc>
  </rcc>
  <rcc rId="6893" sId="2">
    <oc r="D117">
      <v>6535</v>
    </oc>
    <nc r="D117">
      <v>6685</v>
    </nc>
  </rcc>
  <rcc rId="6894" sId="2">
    <oc r="E7">
      <v>21045</v>
    </oc>
    <nc r="E7"/>
  </rcc>
  <rcc rId="6895" sId="2">
    <oc r="E8">
      <v>18195</v>
    </oc>
    <nc r="E8"/>
  </rcc>
  <rcc rId="6896" sId="2">
    <oc r="E9">
      <v>21665</v>
    </oc>
    <nc r="E9"/>
  </rcc>
  <rcc rId="6897" sId="2">
    <oc r="E10">
      <v>102905</v>
    </oc>
    <nc r="E10"/>
  </rcc>
  <rcc rId="6898" sId="2">
    <oc r="E11">
      <v>24370</v>
    </oc>
    <nc r="E11"/>
  </rcc>
  <rcc rId="6899" sId="2">
    <oc r="E12">
      <v>18905</v>
    </oc>
    <nc r="E12"/>
  </rcc>
  <rcc rId="6900" sId="2">
    <oc r="E13">
      <v>22005</v>
    </oc>
    <nc r="E13"/>
  </rcc>
  <rcc rId="6901" sId="2">
    <oc r="E14">
      <v>18205</v>
    </oc>
    <nc r="E14"/>
  </rcc>
  <rcc rId="6902" sId="2">
    <oc r="E15">
      <v>36495</v>
    </oc>
    <nc r="E15"/>
  </rcc>
  <rcc rId="6903" sId="2">
    <oc r="E16">
      <v>42425</v>
    </oc>
    <nc r="E16"/>
  </rcc>
  <rcc rId="6904" sId="2">
    <oc r="E17">
      <v>27465</v>
    </oc>
    <nc r="E17"/>
  </rcc>
  <rcc rId="6905" sId="2">
    <oc r="E18">
      <v>12595</v>
    </oc>
    <nc r="E18"/>
  </rcc>
  <rcc rId="6906" sId="2">
    <oc r="E19">
      <v>1685</v>
    </oc>
    <nc r="E19"/>
  </rcc>
  <rcc rId="6907" sId="2">
    <oc r="E20">
      <v>960</v>
    </oc>
    <nc r="E20"/>
  </rcc>
  <rcc rId="6908" sId="2">
    <oc r="E21">
      <v>21180</v>
    </oc>
    <nc r="E21"/>
  </rcc>
  <rcc rId="6909" sId="2">
    <oc r="E22">
      <v>5205</v>
    </oc>
    <nc r="E22"/>
  </rcc>
  <rcc rId="6910" sId="2">
    <oc r="E24">
      <v>4975</v>
    </oc>
    <nc r="E24"/>
  </rcc>
  <rcc rId="6911" sId="2">
    <oc r="E25">
      <v>11970</v>
    </oc>
    <nc r="E25"/>
  </rcc>
  <rcc rId="6912" sId="2">
    <oc r="E26">
      <v>10075</v>
    </oc>
    <nc r="E26"/>
  </rcc>
  <rcc rId="6913" sId="2">
    <oc r="E27">
      <v>46990</v>
    </oc>
    <nc r="E27"/>
  </rcc>
  <rcc rId="6914" sId="2">
    <oc r="E28">
      <v>9700</v>
    </oc>
    <nc r="E28"/>
  </rcc>
  <rcc rId="6915" sId="2">
    <oc r="E29">
      <v>44745</v>
    </oc>
    <nc r="E29"/>
  </rcc>
  <rcc rId="6916" sId="2">
    <oc r="E30">
      <v>5340</v>
    </oc>
    <nc r="E30"/>
  </rcc>
  <rcc rId="6917" sId="2">
    <oc r="E31">
      <v>1765</v>
    </oc>
    <nc r="E31"/>
  </rcc>
  <rcc rId="6918" sId="2">
    <oc r="E32">
      <v>23520</v>
    </oc>
    <nc r="E32"/>
  </rcc>
  <rcc rId="6919" sId="2">
    <oc r="E33">
      <v>116755</v>
    </oc>
    <nc r="E33"/>
  </rcc>
  <rcc rId="6920" sId="2">
    <oc r="E34">
      <v>41475</v>
    </oc>
    <nc r="E34"/>
  </rcc>
  <rcc rId="6921" sId="2">
    <oc r="E35">
      <v>53735</v>
    </oc>
    <nc r="E35"/>
  </rcc>
  <rcc rId="6922" sId="2">
    <oc r="E36">
      <v>12020</v>
    </oc>
    <nc r="E36"/>
  </rcc>
  <rcc rId="6923" sId="2">
    <oc r="E37">
      <v>31420</v>
    </oc>
    <nc r="E37"/>
  </rcc>
  <rcc rId="6924" sId="2">
    <oc r="E38">
      <v>33945</v>
    </oc>
    <nc r="E38"/>
  </rcc>
  <rcc rId="6925" sId="2">
    <oc r="E39">
      <v>26570</v>
    </oc>
    <nc r="E39"/>
  </rcc>
  <rcc rId="6926" sId="2">
    <oc r="E40">
      <v>25915</v>
    </oc>
    <nc r="E40"/>
  </rcc>
  <rcc rId="6927" sId="2">
    <oc r="E41">
      <v>26555</v>
    </oc>
    <nc r="E41"/>
  </rcc>
  <rcc rId="6928" sId="2">
    <oc r="E42">
      <v>29400</v>
    </oc>
    <nc r="E42"/>
  </rcc>
  <rcc rId="6929" sId="2">
    <oc r="E43">
      <v>3640</v>
    </oc>
    <nc r="E43"/>
  </rcc>
  <rcc rId="6930" sId="2">
    <oc r="E44">
      <v>28295</v>
    </oc>
    <nc r="E44"/>
  </rcc>
  <rcc rId="6931" sId="2">
    <oc r="E45">
      <v>16085</v>
    </oc>
    <nc r="E45"/>
  </rcc>
  <rcc rId="6932" sId="2">
    <oc r="E46">
      <v>36330</v>
    </oc>
    <nc r="E46"/>
  </rcc>
  <rcc rId="6933" sId="2">
    <oc r="E47">
      <v>48495</v>
    </oc>
    <nc r="E47"/>
  </rcc>
  <rcc rId="6934" sId="2">
    <oc r="E48">
      <v>39955</v>
    </oc>
    <nc r="E48"/>
  </rcc>
  <rcc rId="6935" sId="2">
    <oc r="E49">
      <v>85050</v>
    </oc>
    <nc r="E49"/>
  </rcc>
  <rcc rId="6936" sId="2">
    <oc r="E50">
      <v>67245</v>
    </oc>
    <nc r="E50"/>
  </rcc>
  <rcc rId="6937" sId="2">
    <oc r="E51">
      <v>7325</v>
    </oc>
    <nc r="E51"/>
  </rcc>
  <rcc rId="6938" sId="2">
    <oc r="E52">
      <v>9270</v>
    </oc>
    <nc r="E52"/>
  </rcc>
  <rcc rId="6939" sId="2">
    <oc r="E53">
      <v>17350</v>
    </oc>
    <nc r="E53"/>
  </rcc>
  <rcc rId="6940" sId="2">
    <oc r="E54">
      <v>8675</v>
    </oc>
    <nc r="E54"/>
  </rcc>
  <rcc rId="6941" sId="2">
    <oc r="E55">
      <v>43060</v>
    </oc>
    <nc r="E55"/>
  </rcc>
  <rcc rId="6942" sId="2">
    <oc r="E56">
      <v>9350</v>
    </oc>
    <nc r="E56"/>
  </rcc>
  <rcc rId="6943" sId="2">
    <oc r="E57">
      <v>83095</v>
    </oc>
    <nc r="E57"/>
  </rcc>
  <rcc rId="6944" sId="2">
    <oc r="E58">
      <v>20730</v>
    </oc>
    <nc r="E58"/>
  </rcc>
  <rcc rId="6945" sId="2">
    <oc r="E59">
      <v>20205</v>
    </oc>
    <nc r="E59"/>
  </rcc>
  <rcc rId="6946" sId="2">
    <oc r="E60">
      <v>11475</v>
    </oc>
    <nc r="E60"/>
  </rcc>
  <rcc rId="6947" sId="2">
    <oc r="E61">
      <v>67470</v>
    </oc>
    <nc r="E61"/>
  </rcc>
  <rcc rId="6948" sId="2">
    <oc r="E62">
      <v>11170</v>
    </oc>
    <nc r="E62"/>
  </rcc>
  <rcc rId="6949" sId="2">
    <oc r="E63">
      <v>2050</v>
    </oc>
    <nc r="E63"/>
  </rcc>
  <rcc rId="6950" sId="2">
    <oc r="E64">
      <v>19030</v>
    </oc>
    <nc r="E64"/>
  </rcc>
  <rcc rId="6951" sId="2">
    <oc r="E65">
      <v>57270</v>
    </oc>
    <nc r="E65"/>
  </rcc>
  <rcc rId="6952" sId="2">
    <oc r="E66">
      <v>26880</v>
    </oc>
    <nc r="E66"/>
  </rcc>
  <rcc rId="6953" sId="2">
    <oc r="E67">
      <v>6390</v>
    </oc>
    <nc r="E67"/>
  </rcc>
  <rcc rId="6954" sId="2">
    <oc r="E68">
      <v>23700</v>
    </oc>
    <nc r="E68"/>
  </rcc>
  <rcc rId="6955" sId="2">
    <oc r="E69">
      <v>50905</v>
    </oc>
    <nc r="E69"/>
  </rcc>
  <rcc rId="6956" sId="2">
    <oc r="E70">
      <v>81080</v>
    </oc>
    <nc r="E70"/>
  </rcc>
  <rcc rId="6957" sId="2">
    <oc r="E71">
      <v>33020</v>
    </oc>
    <nc r="E71"/>
  </rcc>
  <rcc rId="6958" sId="2">
    <oc r="E72">
      <v>2955</v>
    </oc>
    <nc r="E72"/>
  </rcc>
  <rcc rId="6959" sId="2">
    <oc r="E73">
      <v>48155</v>
    </oc>
    <nc r="E73"/>
  </rcc>
  <rcc rId="6960" sId="2">
    <oc r="E74">
      <v>8425</v>
    </oc>
    <nc r="E74"/>
  </rcc>
  <rcc rId="6961" sId="2">
    <oc r="E75">
      <v>270</v>
    </oc>
    <nc r="E75"/>
  </rcc>
  <rcc rId="6962" sId="2">
    <oc r="E76">
      <v>23585</v>
    </oc>
    <nc r="E76"/>
  </rcc>
  <rcc rId="6963" sId="2">
    <oc r="E77">
      <v>12955</v>
    </oc>
    <nc r="E77"/>
  </rcc>
  <rcc rId="6964" sId="2">
    <oc r="E78">
      <v>32215</v>
    </oc>
    <nc r="E78"/>
  </rcc>
  <rcc rId="6965" sId="2">
    <oc r="E79">
      <v>5845</v>
    </oc>
    <nc r="E79"/>
  </rcc>
  <rcc rId="6966" sId="2">
    <oc r="E80">
      <v>26330</v>
    </oc>
    <nc r="E80"/>
  </rcc>
  <rcc rId="6967" sId="2">
    <oc r="E81">
      <v>7750</v>
    </oc>
    <nc r="E81"/>
  </rcc>
  <rcc rId="6968" sId="2">
    <oc r="E82">
      <v>60960</v>
    </oc>
    <nc r="E82"/>
  </rcc>
  <rcc rId="6969" sId="2">
    <oc r="E83">
      <v>6415</v>
    </oc>
    <nc r="E83"/>
  </rcc>
  <rcc rId="6970" sId="2">
    <oc r="E84">
      <v>9440</v>
    </oc>
    <nc r="E84"/>
  </rcc>
  <rcc rId="6971" sId="2">
    <oc r="E85">
      <v>7645</v>
    </oc>
    <nc r="E85"/>
  </rcc>
  <rcc rId="6972" sId="2">
    <oc r="E86">
      <v>30845</v>
    </oc>
    <nc r="E86"/>
  </rcc>
  <rcc rId="6973" sId="2">
    <oc r="E87">
      <v>33510</v>
    </oc>
    <nc r="E87"/>
  </rcc>
  <rcc rId="6974" sId="2">
    <oc r="E88">
      <v>17385</v>
    </oc>
    <nc r="E88"/>
  </rcc>
  <rcc rId="6975" sId="2">
    <oc r="E89">
      <v>65090</v>
    </oc>
    <nc r="E89"/>
  </rcc>
  <rcc rId="6976" sId="2">
    <oc r="E90">
      <v>57180</v>
    </oc>
    <nc r="E90"/>
  </rcc>
  <rcc rId="6977" sId="2">
    <oc r="E91">
      <v>10110</v>
    </oc>
    <nc r="E91"/>
  </rcc>
  <rcc rId="6978" sId="2">
    <oc r="E93">
      <v>610</v>
    </oc>
    <nc r="E93"/>
  </rcc>
  <rcc rId="6979" sId="2">
    <oc r="E94">
      <v>32225</v>
    </oc>
    <nc r="E94"/>
  </rcc>
  <rcc rId="6980" sId="2">
    <oc r="E95">
      <v>11145</v>
    </oc>
    <nc r="E95"/>
  </rcc>
  <rcc rId="6981" sId="2">
    <oc r="E96">
      <v>39945</v>
    </oc>
    <nc r="E96"/>
  </rcc>
  <rcc rId="6982" sId="2">
    <oc r="E97">
      <v>22625</v>
    </oc>
    <nc r="E97"/>
  </rcc>
  <rcc rId="6983" sId="2">
    <oc r="E98">
      <v>6355</v>
    </oc>
    <nc r="E98"/>
  </rcc>
  <rcc rId="6984" sId="2">
    <oc r="E99">
      <v>11155</v>
    </oc>
    <nc r="E99"/>
  </rcc>
  <rcc rId="6985" sId="2">
    <oc r="E100">
      <v>2520</v>
    </oc>
    <nc r="E100"/>
  </rcc>
  <rcc rId="6986" sId="2">
    <oc r="E101">
      <v>10865</v>
    </oc>
    <nc r="E101"/>
  </rcc>
  <rcc rId="6987" sId="2">
    <oc r="E102">
      <v>48505</v>
    </oc>
    <nc r="E102"/>
  </rcc>
  <rcc rId="6988" sId="2">
    <oc r="E103">
      <v>5665</v>
    </oc>
    <nc r="E103"/>
  </rcc>
  <rcc rId="6989" sId="2">
    <oc r="E104">
      <v>19720</v>
    </oc>
    <nc r="E104"/>
  </rcc>
  <rcc rId="6990" sId="2">
    <oc r="E105">
      <v>19730</v>
    </oc>
    <nc r="E105"/>
  </rcc>
  <rcc rId="6991" sId="2">
    <oc r="E106">
      <v>82515</v>
    </oc>
    <nc r="E106"/>
  </rcc>
  <rcc rId="6992" sId="2">
    <oc r="E108">
      <v>26325</v>
    </oc>
    <nc r="E108"/>
  </rcc>
  <rcc rId="6993" sId="2">
    <oc r="E109">
      <v>14890</v>
    </oc>
    <nc r="E109"/>
  </rcc>
  <rcc rId="6994" sId="2">
    <oc r="E110">
      <v>6270</v>
    </oc>
    <nc r="E110"/>
  </rcc>
  <rcc rId="6995" sId="2">
    <oc r="E111">
      <v>22070</v>
    </oc>
    <nc r="E111"/>
  </rcc>
  <rcc rId="6996" sId="2">
    <oc r="E112">
      <v>15755</v>
    </oc>
    <nc r="E112"/>
  </rcc>
  <rcc rId="6997" sId="2">
    <oc r="E113">
      <v>53010</v>
    </oc>
    <nc r="E113"/>
  </rcc>
  <rcc rId="6998" sId="2">
    <oc r="E114">
      <v>13585</v>
    </oc>
    <nc r="E114"/>
  </rcc>
  <rcc rId="6999" sId="2">
    <oc r="E115">
      <v>45810</v>
    </oc>
    <nc r="E115"/>
  </rcc>
  <rcc rId="7000" sId="2">
    <oc r="E116">
      <v>18540</v>
    </oc>
    <nc r="E116"/>
  </rcc>
  <rcc rId="7001" sId="2">
    <oc r="E117">
      <v>6685</v>
    </oc>
    <nc r="E117"/>
  </rcc>
  <rcc rId="7002" sId="1">
    <oc r="A2" t="inlineStr">
      <is>
        <t>по потреблению электроэнергии за период с  22.02.2022г. по  21.03.2022г.</t>
      </is>
    </oc>
    <nc r="A2" t="inlineStr">
      <is>
        <t>по потреблению электроэнергии за период с  22.03.2022г. по  22.04.2022г.</t>
      </is>
    </nc>
  </rcc>
  <rcc rId="7003" sId="1">
    <oc r="C8">
      <v>5880</v>
    </oc>
    <nc r="C8">
      <v>5956</v>
    </nc>
  </rcc>
  <rcc rId="7004" sId="1">
    <oc r="C9">
      <v>2357</v>
    </oc>
    <nc r="C9">
      <v>2395</v>
    </nc>
  </rcc>
  <rcc rId="7005" sId="1">
    <oc r="C10">
      <v>11355</v>
    </oc>
    <nc r="C10">
      <v>11572</v>
    </nc>
  </rcc>
  <rcc rId="7006" sId="1">
    <oc r="C11">
      <v>14668</v>
    </oc>
    <nc r="C11">
      <v>14949</v>
    </nc>
  </rcc>
  <rcc rId="7007" sId="1">
    <oc r="C12">
      <v>5983</v>
    </oc>
    <nc r="C12">
      <v>6089</v>
    </nc>
  </rcc>
  <rcc rId="7008" sId="1">
    <oc r="D8">
      <v>5956</v>
    </oc>
    <nc r="D8"/>
  </rcc>
  <rcc rId="7009" sId="1">
    <oc r="D9">
      <v>2395</v>
    </oc>
    <nc r="D9"/>
  </rcc>
  <rcc rId="7010" sId="1">
    <oc r="D10">
      <v>11572</v>
    </oc>
    <nc r="D10"/>
  </rcc>
  <rcc rId="7011" sId="1">
    <oc r="D11">
      <v>14949</v>
    </oc>
    <nc r="D11"/>
  </rcc>
  <rcc rId="7012" sId="1">
    <oc r="D12">
      <v>6089</v>
    </oc>
    <nc r="D12"/>
  </rcc>
  <rcc rId="7013" sId="1">
    <oc r="C14">
      <v>5748</v>
    </oc>
    <nc r="C14">
      <v>5838</v>
    </nc>
  </rcc>
  <rcc rId="7014" sId="1">
    <oc r="C15">
      <v>4151</v>
    </oc>
    <nc r="C15">
      <v>4229</v>
    </nc>
  </rcc>
  <rcc rId="7015" sId="1">
    <oc r="C16">
      <v>3121</v>
    </oc>
    <nc r="C16">
      <v>3197</v>
    </nc>
  </rcc>
  <rcc rId="7016" sId="1">
    <oc r="C17">
      <v>5701</v>
    </oc>
    <nc r="C17">
      <v>5817</v>
    </nc>
  </rcc>
  <rcc rId="7017" sId="1">
    <oc r="C18">
      <v>5510</v>
    </oc>
    <nc r="C18">
      <v>5531</v>
    </nc>
  </rcc>
  <rcc rId="7018" sId="1">
    <oc r="D14">
      <v>5838</v>
    </oc>
    <nc r="D14"/>
  </rcc>
  <rcc rId="7019" sId="1">
    <oc r="D15">
      <v>4229</v>
    </oc>
    <nc r="D15"/>
  </rcc>
  <rcc rId="7020" sId="1">
    <oc r="D16">
      <v>3197</v>
    </oc>
    <nc r="D16"/>
  </rcc>
  <rcc rId="7021" sId="1">
    <oc r="D17">
      <v>5817</v>
    </oc>
    <nc r="D17"/>
  </rcc>
  <rcc rId="7022" sId="1">
    <oc r="D18">
      <v>5531</v>
    </oc>
    <nc r="D18"/>
  </rcc>
  <rcc rId="7023" sId="1">
    <oc r="C20">
      <v>9742</v>
    </oc>
    <nc r="C20">
      <v>9865</v>
    </nc>
  </rcc>
  <rcc rId="7024" sId="1">
    <oc r="C21">
      <v>2727</v>
    </oc>
    <nc r="C21">
      <v>2766</v>
    </nc>
  </rcc>
  <rcc rId="7025" sId="1">
    <oc r="C22">
      <v>7878</v>
    </oc>
    <nc r="C22">
      <v>8033</v>
    </nc>
  </rcc>
  <rcc rId="7026" sId="1">
    <oc r="C23">
      <v>9805</v>
    </oc>
    <nc r="C23">
      <v>9973</v>
    </nc>
  </rcc>
  <rcc rId="7027" sId="1">
    <oc r="C24">
      <v>10585</v>
    </oc>
    <nc r="C24">
      <v>10769</v>
    </nc>
  </rcc>
  <rcc rId="7028" sId="1">
    <oc r="D20">
      <v>9865</v>
    </oc>
    <nc r="D20"/>
  </rcc>
  <rcc rId="7029" sId="1">
    <oc r="D21">
      <v>2766</v>
    </oc>
    <nc r="D21"/>
  </rcc>
  <rcc rId="7030" sId="1">
    <oc r="D22">
      <v>8033</v>
    </oc>
    <nc r="D22"/>
  </rcc>
  <rcc rId="7031" sId="1">
    <oc r="D23">
      <v>9973</v>
    </oc>
    <nc r="D23"/>
  </rcc>
  <rcc rId="7032" sId="1">
    <oc r="D24">
      <v>10769</v>
    </oc>
    <nc r="D24"/>
  </rcc>
  <rcc rId="7033" sId="1">
    <oc r="C29">
      <v>239394</v>
    </oc>
    <nc r="C29">
      <v>242793</v>
    </nc>
  </rcc>
  <rcc rId="7034" sId="1">
    <oc r="C30">
      <v>210422</v>
    </oc>
    <nc r="C30">
      <v>214636</v>
    </nc>
  </rcc>
  <rcc rId="7035" sId="1">
    <oc r="D29">
      <v>242793</v>
    </oc>
    <nc r="D29"/>
  </rcc>
  <rcc rId="7036" sId="1">
    <oc r="D30">
      <v>214636</v>
    </oc>
    <nc r="D30"/>
  </rcc>
  <rcc rId="7037" sId="1">
    <oc r="C40">
      <v>3162</v>
    </oc>
    <nc r="C40">
      <v>3217</v>
    </nc>
  </rcc>
  <rcc rId="7038" sId="1">
    <oc r="C41">
      <v>2953</v>
    </oc>
    <nc r="C41">
      <v>3010</v>
    </nc>
  </rcc>
  <rcc rId="7039" sId="1">
    <oc r="C43">
      <v>14177</v>
    </oc>
    <nc r="C43">
      <v>14527</v>
    </nc>
  </rcc>
  <rcc rId="7040" sId="1">
    <oc r="C44">
      <v>10667</v>
    </oc>
    <nc r="C44">
      <v>10981</v>
    </nc>
  </rcc>
  <rfmt sheetId="1" sqref="C45" start="0" length="0">
    <dxf/>
  </rfmt>
  <rcc rId="7041" sId="1">
    <oc r="C46">
      <v>12912</v>
    </oc>
    <nc r="C46">
      <v>13058</v>
    </nc>
  </rcc>
  <rcc rId="7042" sId="1">
    <oc r="C47">
      <v>2017</v>
    </oc>
    <nc r="C47">
      <v>2051</v>
    </nc>
  </rcc>
  <rcc rId="7043" sId="1">
    <oc r="C48">
      <v>22094</v>
    </oc>
    <nc r="C48">
      <v>22471</v>
    </nc>
  </rcc>
  <rcc rId="7044" sId="1">
    <oc r="C49">
      <v>18432</v>
    </oc>
    <nc r="C49">
      <v>18770</v>
    </nc>
  </rcc>
  <rcc rId="7045" sId="1">
    <oc r="C50">
      <v>8360</v>
    </oc>
    <nc r="C50">
      <v>8515</v>
    </nc>
  </rcc>
  <rcc rId="7046" sId="1">
    <oc r="D40">
      <v>3217</v>
    </oc>
    <nc r="D40"/>
  </rcc>
  <rcc rId="7047" sId="1">
    <oc r="D41">
      <v>3010</v>
    </oc>
    <nc r="D41"/>
  </rcc>
  <rcc rId="7048" sId="1">
    <oc r="D43">
      <v>14527</v>
    </oc>
    <nc r="D43"/>
  </rcc>
  <rcc rId="7049" sId="1">
    <oc r="D44">
      <v>10981</v>
    </oc>
    <nc r="D44"/>
  </rcc>
  <rcc rId="7050" sId="1">
    <oc r="D46">
      <v>13058</v>
    </oc>
    <nc r="D46"/>
  </rcc>
  <rcc rId="7051" sId="1">
    <oc r="D47">
      <v>2051</v>
    </oc>
    <nc r="D47"/>
  </rcc>
  <rcc rId="7052" sId="1">
    <oc r="D48">
      <v>22471</v>
    </oc>
    <nc r="D48"/>
  </rcc>
  <rcc rId="7053" sId="1">
    <oc r="D49">
      <v>18770</v>
    </oc>
    <nc r="D49"/>
  </rcc>
  <rcc rId="7054" sId="1">
    <oc r="D50">
      <v>8515</v>
    </oc>
    <nc r="D50"/>
  </rcc>
  <rcc rId="7055" sId="1">
    <oc r="C56">
      <v>9457</v>
    </oc>
    <nc r="C56">
      <v>9615</v>
    </nc>
  </rcc>
  <rcc rId="7056" sId="1">
    <oc r="C57">
      <v>5757</v>
    </oc>
    <nc r="C57">
      <v>5828</v>
    </nc>
  </rcc>
  <rcc rId="7057" sId="1">
    <oc r="C58">
      <v>1168</v>
    </oc>
    <nc r="C58">
      <v>1185</v>
    </nc>
  </rcc>
  <rcc rId="7058" sId="1">
    <oc r="D56">
      <v>9615</v>
    </oc>
    <nc r="D56"/>
  </rcc>
  <rcc rId="7059" sId="1">
    <oc r="D57">
      <v>5828</v>
    </oc>
    <nc r="D57"/>
  </rcc>
  <rcc rId="7060" sId="1">
    <oc r="D58">
      <v>1185</v>
    </oc>
    <nc r="D58"/>
  </rcc>
  <rcmt sheetId="6" cell="D69" guid="{BFEF7BE3-D5BB-4174-BBFF-D440C12F3DFE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7" sId="6" numFmtId="19">
    <oc r="E6">
      <v>44705</v>
    </oc>
    <nc r="E6">
      <v>44704</v>
    </nc>
  </rcc>
  <rcc rId="9038" sId="6">
    <nc r="E7">
      <v>8021</v>
    </nc>
  </rcc>
  <rcc rId="9039" sId="6">
    <nc r="E8">
      <v>11535</v>
    </nc>
  </rcc>
  <rcc rId="9040" sId="6">
    <nc r="E9">
      <v>314</v>
    </nc>
  </rcc>
  <rcc rId="9041" sId="6">
    <nc r="E11">
      <v>35288</v>
    </nc>
  </rcc>
  <rcc rId="9042" sId="6">
    <nc r="E12">
      <v>21912</v>
    </nc>
  </rcc>
  <rcc rId="9043" sId="6">
    <nc r="E13">
      <v>1317</v>
    </nc>
  </rcc>
  <rcc rId="9044" sId="6">
    <nc r="E14">
      <v>1853</v>
    </nc>
  </rcc>
  <rfmt sheetId="6" sqref="D14:E14">
    <dxf>
      <fill>
        <patternFill>
          <bgColor theme="4" tint="0.79998168889431442"/>
        </patternFill>
      </fill>
    </dxf>
  </rfmt>
  <rcc rId="9045" sId="6">
    <nc r="E15">
      <v>9442</v>
    </nc>
  </rcc>
  <rcc rId="9046" sId="6">
    <nc r="E16">
      <v>543</v>
    </nc>
  </rcc>
  <rcc rId="9047" sId="6">
    <nc r="E17">
      <v>800</v>
    </nc>
  </rcc>
  <rcc rId="9048" sId="6">
    <nc r="E10">
      <v>32687</v>
    </nc>
  </rcc>
  <rfmt sheetId="6" sqref="D20:E20">
    <dxf>
      <fill>
        <patternFill>
          <bgColor theme="4" tint="0.79998168889431442"/>
        </patternFill>
      </fill>
    </dxf>
  </rfmt>
  <rcc rId="9049" sId="6">
    <nc r="E21">
      <v>20185</v>
    </nc>
  </rcc>
  <rcc rId="9050" sId="6">
    <nc r="E22">
      <v>31968</v>
    </nc>
  </rcc>
  <rcc rId="9051" sId="6">
    <nc r="E23">
      <v>4288</v>
    </nc>
  </rcc>
  <rcc rId="9052" sId="6">
    <nc r="E24">
      <v>25450</v>
    </nc>
  </rcc>
  <rcc rId="9053" sId="6">
    <nc r="E25">
      <v>15314</v>
    </nc>
  </rcc>
  <rcc rId="9054" sId="6">
    <nc r="E26">
      <v>23988</v>
    </nc>
  </rcc>
  <rcc rId="9055" sId="6">
    <nc r="E20">
      <v>39684</v>
    </nc>
  </rcc>
  <rfmt sheetId="6" sqref="D29:E33">
    <dxf>
      <fill>
        <patternFill>
          <bgColor theme="0"/>
        </patternFill>
      </fill>
    </dxf>
  </rfmt>
  <rcc rId="9056" sId="6">
    <nc r="E29">
      <v>53731</v>
    </nc>
  </rcc>
  <rcc rId="9057" sId="6">
    <nc r="E30">
      <v>4756</v>
    </nc>
  </rcc>
  <rcc rId="9058" sId="6">
    <nc r="E31">
      <v>21118</v>
    </nc>
  </rcc>
  <rcc rId="9059" sId="6">
    <nc r="E32">
      <v>26164</v>
    </nc>
  </rcc>
  <rcc rId="9060" sId="6">
    <nc r="E33">
      <v>18042</v>
    </nc>
  </rcc>
  <rcc rId="9061" sId="6">
    <nc r="E34">
      <v>64760</v>
    </nc>
  </rcc>
  <rcc rId="9062" sId="6">
    <nc r="E35">
      <v>1269</v>
    </nc>
  </rcc>
  <rcc rId="9063" sId="6">
    <nc r="E36">
      <v>8102</v>
    </nc>
  </rcc>
  <rcc rId="9064" sId="6">
    <nc r="E37">
      <v>23292</v>
    </nc>
  </rcc>
  <rcc rId="9065" sId="6">
    <nc r="E38">
      <v>1417</v>
    </nc>
  </rcc>
  <rcc rId="9066" sId="6">
    <nc r="E39">
      <v>19296</v>
    </nc>
  </rcc>
  <rcc rId="9067" sId="6">
    <nc r="E41">
      <v>480</v>
    </nc>
  </rcc>
  <rcc rId="9068" sId="6">
    <nc r="E40">
      <v>39942</v>
    </nc>
  </rcc>
  <rcc rId="9069" sId="6">
    <nc r="E51">
      <v>44348</v>
    </nc>
  </rcc>
  <rcc rId="9070" sId="6">
    <nc r="E52">
      <v>67025</v>
    </nc>
  </rcc>
  <rcc rId="9071" sId="6">
    <nc r="E53">
      <v>21166</v>
    </nc>
  </rcc>
  <rcc rId="9072" sId="6">
    <nc r="E55">
      <v>9405</v>
    </nc>
  </rcc>
  <rfmt sheetId="6" sqref="E56">
    <dxf>
      <fill>
        <patternFill>
          <bgColor theme="4" tint="0.79998168889431442"/>
        </patternFill>
      </fill>
    </dxf>
  </rfmt>
  <rfmt sheetId="6" sqref="D57:D60">
    <dxf>
      <fill>
        <patternFill>
          <bgColor theme="0"/>
        </patternFill>
      </fill>
    </dxf>
  </rfmt>
  <rcc rId="9073" sId="6">
    <nc r="E57">
      <v>4194</v>
    </nc>
  </rcc>
  <rcc rId="9074" sId="6">
    <nc r="E60">
      <v>16414</v>
    </nc>
  </rcc>
  <rcc rId="9075" sId="6">
    <nc r="E61">
      <v>21144</v>
    </nc>
  </rcc>
  <rcc rId="9076" sId="6">
    <nc r="E62">
      <v>24770</v>
    </nc>
  </rcc>
  <rcc rId="9077" sId="6">
    <nc r="E63">
      <v>39938</v>
    </nc>
  </rcc>
  <rcc rId="9078" sId="6">
    <nc r="E64">
      <v>40</v>
    </nc>
  </rcc>
  <rcc rId="9079" sId="6">
    <nc r="E65">
      <v>125</v>
    </nc>
  </rcc>
  <rcc rId="9080" sId="6">
    <oc r="H64" t="inlineStr">
      <is>
        <t>&gt;16</t>
      </is>
    </oc>
    <nc r="H64" t="inlineStr">
      <is>
        <t>&gt;18</t>
      </is>
    </nc>
  </rcc>
  <rcc rId="9081" sId="6">
    <nc r="E66">
      <v>26491</v>
    </nc>
  </rcc>
  <rcc rId="9082" sId="6">
    <nc r="E67">
      <v>69440</v>
    </nc>
  </rcc>
  <rcc rId="9083" sId="6">
    <nc r="E68">
      <v>11761</v>
    </nc>
  </rcc>
  <rcc rId="9084" sId="6">
    <nc r="E69">
      <v>3955</v>
    </nc>
  </rcc>
  <rcc rId="9085" sId="6">
    <nc r="E56">
      <v>22036</v>
    </nc>
  </rcc>
  <rcc rId="9086" sId="6">
    <nc r="E58">
      <v>8131</v>
    </nc>
  </rcc>
  <rcc rId="9087" sId="6">
    <nc r="E59">
      <v>14120</v>
    </nc>
  </rcc>
  <rcc rId="9088" sId="6">
    <nc r="E78">
      <v>48217</v>
    </nc>
  </rcc>
  <rcc rId="9089" sId="6">
    <nc r="E79">
      <v>12910</v>
    </nc>
  </rcc>
  <rcc rId="9090" sId="6">
    <nc r="E81">
      <v>1611</v>
    </nc>
  </rcc>
  <rcc rId="9091" sId="6">
    <nc r="E83">
      <v>37232</v>
    </nc>
  </rcc>
  <rcc rId="9092" sId="6">
    <nc r="E84">
      <v>1398826</v>
    </nc>
  </rcc>
  <rcc rId="9093" sId="6">
    <nc r="E85">
      <v>39516</v>
    </nc>
  </rcc>
  <rcc rId="9094" sId="6">
    <nc r="E88">
      <v>659</v>
    </nc>
  </rcc>
  <rcc rId="9095" sId="6">
    <nc r="E92">
      <v>26753</v>
    </nc>
  </rcc>
  <rcc rId="9096" sId="6">
    <nc r="E94">
      <v>69140</v>
    </nc>
  </rcc>
  <rcc rId="9097" sId="6">
    <nc r="E95">
      <v>8314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07" sId="6">
    <nc r="E80">
      <v>8423</v>
    </nc>
  </rcc>
  <rcc rId="9108" sId="6">
    <nc r="E86">
      <v>27696</v>
    </nc>
  </rcc>
  <rcc rId="9109" sId="6">
    <nc r="E87">
      <v>11098</v>
    </nc>
  </rcc>
  <rcc rId="9110" sId="6">
    <oc r="E84">
      <v>1398826</v>
    </oc>
    <nc r="E84">
      <v>139826</v>
    </nc>
  </rcc>
  <rfmt sheetId="2" sqref="D82" start="0" length="0">
    <dxf>
      <fill>
        <patternFill patternType="none">
          <bgColor indexed="65"/>
        </patternFill>
      </fill>
      <alignment vertical="top" readingOrder="0"/>
      <border outline="0">
        <top style="medium">
          <color indexed="64"/>
        </top>
        <bottom style="thin">
          <color indexed="64"/>
        </bottom>
      </border>
    </dxf>
  </rfmt>
  <rfmt sheetId="2" sqref="E82" start="0" length="0">
    <dxf>
      <fill>
        <patternFill patternType="none">
          <bgColor indexed="65"/>
        </patternFill>
      </fill>
      <alignment vertical="top" readingOrder="0"/>
      <border outline="0">
        <top style="medium">
          <color indexed="64"/>
        </top>
        <bottom style="thin">
          <color indexed="64"/>
        </bottom>
      </border>
    </dxf>
  </rfmt>
  <rcc rId="9111" sId="2" odxf="1" dxf="1" numFmtId="4">
    <oc r="F82">
      <v>241</v>
    </oc>
    <nc r="F82">
      <f>E82-D82</f>
    </nc>
    <odxf>
      <fill>
        <patternFill>
          <bgColor rgb="FFFF0000"/>
        </patternFill>
      </fill>
    </odxf>
    <ndxf>
      <fill>
        <patternFill>
          <bgColor theme="0"/>
        </patternFill>
      </fill>
    </ndxf>
  </rcc>
  <rcc rId="9112" sId="2">
    <nc r="D82">
      <v>61170</v>
    </nc>
  </rcc>
  <rcc rId="9113" sId="2">
    <nc r="E82">
      <v>61385</v>
    </nc>
  </rcc>
  <rcc rId="9114" sId="2">
    <oc r="G82">
      <v>61170</v>
    </oc>
    <nc r="G82"/>
  </rcc>
  <rcmt sheetId="2" cell="F82" guid="{00000000-0000-0000-0000-000000000000}" action="delete" author="HP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15" sId="5">
    <oc r="E190">
      <v>11785</v>
    </oc>
    <nc r="E190">
      <v>117800</v>
    </nc>
  </rcc>
  <rfmt sheetId="5" sqref="E190">
    <dxf>
      <fill>
        <patternFill>
          <bgColor theme="0"/>
        </patternFill>
      </fill>
    </dxf>
  </rfmt>
  <rcc rId="9116" sId="5">
    <oc r="E189">
      <v>114110</v>
    </oc>
    <nc r="E189">
      <v>11415</v>
    </nc>
  </rcc>
  <rcc rId="9117" sId="5">
    <nc r="E168">
      <v>49770</v>
    </nc>
  </rcc>
  <rfmt sheetId="5" sqref="E168">
    <dxf>
      <fill>
        <patternFill>
          <bgColor theme="0"/>
        </patternFill>
      </fill>
    </dxf>
  </rfmt>
  <rcc rId="9118" sId="5">
    <nc r="E61">
      <v>36640</v>
    </nc>
  </rcc>
  <rfmt sheetId="5" sqref="E61">
    <dxf>
      <fill>
        <patternFill>
          <bgColor theme="0"/>
        </patternFill>
      </fill>
    </dxf>
  </rfmt>
  <rcc rId="9119" sId="5">
    <nc r="E52">
      <v>67800</v>
    </nc>
  </rcc>
  <rfmt sheetId="5" sqref="E52">
    <dxf>
      <fill>
        <patternFill>
          <bgColor theme="0"/>
        </patternFill>
      </fill>
    </dxf>
  </rfmt>
  <rfmt sheetId="5" sqref="G64">
    <dxf>
      <fill>
        <patternFill patternType="solid">
          <bgColor rgb="FFFF0000"/>
        </patternFill>
      </fill>
    </dxf>
  </rfmt>
  <rcc rId="9120" sId="5">
    <nc r="G64">
      <v>48230</v>
    </nc>
  </rcc>
  <rcc rId="9121" sId="5">
    <oc r="D64">
      <v>48230</v>
    </oc>
    <nc r="D64"/>
  </rcc>
  <rfmt sheetId="5" sqref="D64:F64">
    <dxf>
      <fill>
        <patternFill>
          <bgColor theme="0"/>
        </patternFill>
      </fill>
    </dxf>
  </rfmt>
  <rfmt sheetId="5" sqref="F64">
    <dxf>
      <fill>
        <patternFill>
          <bgColor rgb="FFFF0000"/>
        </patternFill>
      </fill>
    </dxf>
  </rfmt>
  <rfmt sheetId="5" sqref="G64">
    <dxf>
      <fill>
        <patternFill>
          <bgColor theme="0"/>
        </patternFill>
      </fill>
    </dxf>
  </rfmt>
  <rcc rId="9122" sId="5">
    <oc r="F64">
      <f>E64-D64</f>
    </oc>
    <nc r="F64">
      <v>131</v>
    </nc>
  </rcc>
  <rcc rId="9123" sId="5">
    <oc r="G203">
      <f>F27+F120+F70+F94+#REF!</f>
    </oc>
    <nc r="G203">
      <f>F120+F94+F70+F27+F64</f>
    </nc>
  </rcc>
  <rcc rId="9124" sId="5">
    <oc r="F203">
      <f>SUM(F6:F202)</f>
    </oc>
    <nc r="F203">
      <f>SUM(F6:F202)</f>
    </nc>
  </rcc>
  <rcmt sheetId="5" cell="F64" guid="{85580F67-427F-4EFA-9B3A-2FE1E2F46932}" author="HP" newLength="72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5" sId="6">
    <oc r="E80">
      <v>8423</v>
    </oc>
    <nc r="E80">
      <v>8592</v>
    </nc>
  </rcc>
  <rcc rId="9126" sId="6">
    <oc r="E86">
      <v>27696</v>
    </oc>
    <nc r="E86">
      <v>28382</v>
    </nc>
  </rcc>
  <rcc rId="9127" sId="6">
    <oc r="E87">
      <v>11098</v>
    </oc>
    <nc r="E87">
      <v>11532</v>
    </nc>
  </rcc>
  <rcc rId="9128" sId="6">
    <oc r="G36">
      <v>7981</v>
    </oc>
    <nc r="G36">
      <v>7982</v>
    </nc>
  </rcc>
  <rcc rId="9129" sId="13" numFmtId="4">
    <oc r="D5">
      <v>107594.91</v>
    </oc>
    <nc r="D5">
      <v>108000.22</v>
    </nc>
  </rcc>
  <rcc rId="9130" sId="13" numFmtId="4">
    <oc r="D8">
      <v>217663</v>
    </oc>
    <nc r="D8">
      <v>222637</v>
    </nc>
  </rcc>
  <rcc rId="9131" sId="13">
    <oc r="E5">
      <f>221.75+15.112</f>
    </oc>
    <nc r="E5">
      <f>73.93+4.447</f>
    </nc>
  </rcc>
  <rcc rId="9132" sId="13">
    <oc r="G5">
      <v>349.79</v>
    </oc>
    <nc r="G5">
      <v>235.13</v>
    </nc>
  </rcc>
  <rcc rId="9133" sId="13">
    <oc r="F7">
      <f>144*3.23</f>
    </oc>
    <nc r="F7">
      <f>151*3.23</f>
    </nc>
  </rcc>
  <rcc rId="9134" sId="13">
    <oc r="F8">
      <f>144*4.33</f>
    </oc>
    <nc r="F8">
      <f>151*4.33</f>
    </nc>
  </rcc>
  <rcc rId="9135" sId="13">
    <oc r="E7">
      <f>1957-F7</f>
    </oc>
    <nc r="E7">
      <f>1856-F7</f>
    </nc>
  </rcc>
  <rcc rId="9136" sId="13" numFmtId="4">
    <oc r="E8">
      <v>1620</v>
    </oc>
    <nc r="E8">
      <v>2386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7" sId="6">
    <oc r="F89">
      <f>SUM(F78:F87)</f>
    </oc>
    <nc r="F89">
      <f>SUM(F78:F87)</f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8" sId="13" numFmtId="4">
    <oc r="D8">
      <v>222637</v>
    </oc>
    <nc r="D8">
      <v>222050</v>
    </nc>
  </rcc>
  <rcc rId="9139" sId="13" numFmtId="4">
    <oc r="E8">
      <v>2386</v>
    </oc>
    <nc r="E8">
      <v>1799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49" sId="13">
    <oc r="G5">
      <v>235.13</v>
    </oc>
    <nc r="G5">
      <v>217.96</v>
    </nc>
  </rcc>
  <rcc rId="9150" sId="13">
    <oc r="E7">
      <f>1856-F7</f>
    </oc>
    <nc r="E7">
      <f>1862-F7</f>
    </nc>
  </rcc>
  <rcc rId="9151" sId="13">
    <oc r="E5">
      <f>73.93+4.447</f>
    </oc>
    <nc r="E5">
      <f>91+4.421</f>
    </nc>
  </rcc>
  <rcc rId="9152" sId="13" numFmtId="4">
    <oc r="E8">
      <v>1799</v>
    </oc>
    <nc r="E8">
      <v>1793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62" sId="1">
    <oc r="A2" t="inlineStr">
      <is>
        <t>по потреблению электроэнергии за период с  23.04.2022г. по  23.05.2022г.</t>
      </is>
    </oc>
    <nc r="A2" t="inlineStr">
      <is>
        <t>по потреблению электроэнергии за период с  23.05.2022г. по  21.06.2022г.</t>
      </is>
    </nc>
  </rcc>
  <rcc rId="9163" sId="1">
    <oc r="C8">
      <v>6044</v>
    </oc>
    <nc r="C8">
      <v>6130</v>
    </nc>
  </rcc>
  <rcc rId="9164" sId="1">
    <oc r="C9">
      <v>2437</v>
    </oc>
    <nc r="C9">
      <v>2473</v>
    </nc>
  </rcc>
  <rcc rId="9165" sId="1">
    <oc r="C10">
      <v>11805</v>
    </oc>
    <nc r="C10">
      <v>11991</v>
    </nc>
  </rcc>
  <rcc rId="9166" sId="1">
    <oc r="C11">
      <v>15246</v>
    </oc>
    <nc r="C11">
      <v>15505</v>
    </nc>
  </rcc>
  <rcc rId="9167" sId="1">
    <oc r="C12">
      <v>6211</v>
    </oc>
    <nc r="C12">
      <v>6321</v>
    </nc>
  </rcc>
  <rcc rId="9168" sId="1">
    <oc r="D8">
      <v>6130</v>
    </oc>
    <nc r="D8"/>
  </rcc>
  <rcc rId="9169" sId="1">
    <oc r="D9">
      <v>2473</v>
    </oc>
    <nc r="D9"/>
  </rcc>
  <rcc rId="9170" sId="1">
    <oc r="D10">
      <v>11991</v>
    </oc>
    <nc r="D10"/>
  </rcc>
  <rcc rId="9171" sId="1">
    <oc r="D11">
      <v>15505</v>
    </oc>
    <nc r="D11"/>
  </rcc>
  <rcc rId="9172" sId="1">
    <oc r="D12">
      <v>6321</v>
    </oc>
    <nc r="D12"/>
  </rcc>
  <rcc rId="9173" sId="1">
    <oc r="C14">
      <v>5935</v>
    </oc>
    <nc r="C14">
      <v>6019</v>
    </nc>
  </rcc>
  <rcc rId="9174" sId="1">
    <oc r="C15">
      <v>4315</v>
    </oc>
    <nc r="C15">
      <v>4381</v>
    </nc>
  </rcc>
  <rcc rId="9175" sId="1">
    <oc r="C16">
      <v>3281</v>
    </oc>
    <nc r="C16">
      <v>3350</v>
    </nc>
  </rcc>
  <rcc rId="9176" sId="1">
    <oc r="C17">
      <v>5941</v>
    </oc>
    <nc r="C17">
      <v>6054</v>
    </nc>
  </rcc>
  <rcc rId="9177" sId="1">
    <oc r="C18">
      <v>5563</v>
    </oc>
    <nc r="C18">
      <v>5591</v>
    </nc>
  </rcc>
  <rcc rId="9178" sId="1">
    <oc r="D14">
      <v>6019</v>
    </oc>
    <nc r="D14"/>
  </rcc>
  <rcc rId="9179" sId="1">
    <oc r="D15">
      <v>4381</v>
    </oc>
    <nc r="D15"/>
  </rcc>
  <rcc rId="9180" sId="1">
    <oc r="D16">
      <v>3350</v>
    </oc>
    <nc r="D16"/>
  </rcc>
  <rcc rId="9181" sId="1">
    <oc r="D17">
      <v>6054</v>
    </oc>
    <nc r="D17"/>
  </rcc>
  <rcc rId="9182" sId="1">
    <oc r="D18">
      <v>5591</v>
    </oc>
    <nc r="D18"/>
  </rcc>
  <rcc rId="9183" sId="1">
    <oc r="C20">
      <v>10006</v>
    </oc>
    <nc r="C20">
      <v>10148</v>
    </nc>
  </rcc>
  <rcc rId="9184" sId="1">
    <oc r="C21">
      <v>2809</v>
    </oc>
    <nc r="C21">
      <v>2848</v>
    </nc>
  </rcc>
  <rcc rId="9185" sId="1">
    <oc r="C22">
      <v>8215</v>
    </oc>
    <nc r="C22">
      <v>8372</v>
    </nc>
  </rcc>
  <rcc rId="9186" sId="1">
    <oc r="C23">
      <v>10164</v>
    </oc>
    <nc r="C23">
      <v>10329</v>
    </nc>
  </rcc>
  <rcc rId="9187" sId="1">
    <oc r="C24">
      <v>10994</v>
    </oc>
    <nc r="C24">
      <v>11198</v>
    </nc>
  </rcc>
  <rcc rId="9188" sId="1">
    <oc r="D20">
      <v>10148</v>
    </oc>
    <nc r="D20"/>
  </rcc>
  <rcc rId="9189" sId="1">
    <oc r="D21">
      <v>2848</v>
    </oc>
    <nc r="D21"/>
  </rcc>
  <rcc rId="9190" sId="1">
    <oc r="D22">
      <v>8372</v>
    </oc>
    <nc r="D22"/>
  </rcc>
  <rcc rId="9191" sId="1">
    <oc r="D23">
      <v>10329</v>
    </oc>
    <nc r="D23"/>
  </rcc>
  <rcc rId="9192" sId="1">
    <oc r="D24">
      <v>11198</v>
    </oc>
    <nc r="D24"/>
  </rcc>
  <rcc rId="9193" sId="1">
    <oc r="C29">
      <v>246753</v>
    </oc>
    <nc r="C29">
      <v>249636</v>
    </nc>
  </rcc>
  <rcc rId="9194" sId="1">
    <oc r="C30">
      <v>219183</v>
    </oc>
    <nc r="C30">
      <v>223160</v>
    </nc>
  </rcc>
  <rcc rId="9195" sId="1">
    <oc r="D29">
      <v>249636</v>
    </oc>
    <nc r="D29"/>
  </rcc>
  <rcc rId="9196" sId="1">
    <oc r="D30">
      <v>223160</v>
    </oc>
    <nc r="D30"/>
  </rcc>
  <rcc rId="9197" sId="1">
    <oc r="C40">
      <v>3294</v>
    </oc>
    <nc r="C40">
      <v>3361</v>
    </nc>
  </rcc>
  <rcc rId="9198" sId="1">
    <oc r="C41">
      <v>3067</v>
    </oc>
    <nc r="C41">
      <v>3128</v>
    </nc>
  </rcc>
  <rcc rId="9199" sId="1">
    <oc r="C43">
      <v>15071</v>
    </oc>
    <nc r="C43">
      <v>15225</v>
    </nc>
  </rcc>
  <rcc rId="9200" sId="1">
    <oc r="C44">
      <v>11194</v>
    </oc>
    <nc r="C44">
      <v>11605</v>
    </nc>
  </rcc>
  <rcc rId="9201" sId="1">
    <oc r="D40">
      <v>3361</v>
    </oc>
    <nc r="D40"/>
  </rcc>
  <rcc rId="9202" sId="1">
    <oc r="D41">
      <v>3128</v>
    </oc>
    <nc r="D41"/>
  </rcc>
  <rcc rId="9203" sId="1">
    <oc r="D43">
      <v>15225</v>
    </oc>
    <nc r="D43"/>
  </rcc>
  <rcc rId="9204" sId="1">
    <oc r="D44">
      <v>11605</v>
    </oc>
    <nc r="D44"/>
  </rcc>
  <rcc rId="9205" sId="1">
    <oc r="C46">
      <v>13228</v>
    </oc>
    <nc r="C46">
      <v>13387</v>
    </nc>
  </rcc>
  <rcc rId="9206" sId="1">
    <oc r="C47">
      <v>2089</v>
    </oc>
    <nc r="C47">
      <v>2127</v>
    </nc>
  </rcc>
  <rcc rId="9207" sId="1">
    <oc r="C48">
      <v>22860</v>
    </oc>
    <nc r="C48">
      <v>23215</v>
    </nc>
  </rcc>
  <rcc rId="9208" sId="1">
    <oc r="C49">
      <v>19124</v>
    </oc>
    <nc r="C49">
      <v>19407</v>
    </nc>
  </rcc>
  <rcc rId="9209" sId="1">
    <oc r="C50">
      <v>8695</v>
    </oc>
    <nc r="C50">
      <v>8841</v>
    </nc>
  </rcc>
  <rcc rId="9210" sId="1">
    <oc r="D46">
      <v>13387</v>
    </oc>
    <nc r="D46"/>
  </rcc>
  <rcc rId="9211" sId="1">
    <oc r="D47">
      <v>2127</v>
    </oc>
    <nc r="D47"/>
  </rcc>
  <rcc rId="9212" sId="1">
    <oc r="D48">
      <v>23215</v>
    </oc>
    <nc r="D48"/>
  </rcc>
  <rcc rId="9213" sId="1">
    <oc r="D49">
      <v>19407</v>
    </oc>
    <nc r="D49"/>
  </rcc>
  <rcc rId="9214" sId="1">
    <oc r="D50">
      <v>8841</v>
    </oc>
    <nc r="D50"/>
  </rcc>
  <rcc rId="9215" sId="1">
    <oc r="C56">
      <v>9817</v>
    </oc>
    <nc r="C56">
      <v>9976</v>
    </nc>
  </rcc>
  <rcc rId="9216" sId="1">
    <oc r="C57">
      <v>5911</v>
    </oc>
    <nc r="C57">
      <v>5993</v>
    </nc>
  </rcc>
  <rcc rId="9217" sId="1">
    <oc r="C58">
      <v>1204</v>
    </oc>
    <nc r="C58">
      <v>1223</v>
    </nc>
  </rcc>
  <rcc rId="9218" sId="1">
    <oc r="D56">
      <v>9976</v>
    </oc>
    <nc r="D56"/>
  </rcc>
  <rcc rId="9219" sId="1">
    <oc r="D57">
      <v>5993</v>
    </oc>
    <nc r="D57"/>
  </rcc>
  <rcc rId="9220" sId="1">
    <oc r="D58">
      <v>1223</v>
    </oc>
    <nc r="D58"/>
  </rcc>
  <rcc rId="9221" sId="2">
    <oc r="E2" t="inlineStr">
      <is>
        <t>Май</t>
      </is>
    </oc>
    <nc r="E2" t="inlineStr">
      <is>
        <t>Июнь</t>
      </is>
    </nc>
  </rcc>
  <rcc rId="9222" sId="2">
    <oc r="D6">
      <v>15</v>
    </oc>
    <nc r="D6">
      <v>155</v>
    </nc>
  </rcc>
  <rcc rId="9223" sId="2">
    <oc r="D7">
      <v>21175</v>
    </oc>
    <nc r="D7">
      <v>21315</v>
    </nc>
  </rcc>
  <rcc rId="9224" sId="2">
    <oc r="D8">
      <v>18320</v>
    </oc>
    <nc r="D8">
      <v>18420</v>
    </nc>
  </rcc>
  <rcc rId="9225" sId="2">
    <oc r="D9">
      <v>21845</v>
    </oc>
    <nc r="D9">
      <v>22020</v>
    </nc>
  </rcc>
  <rcc rId="9226" sId="2">
    <oc r="D10">
      <v>102955</v>
    </oc>
    <nc r="D10">
      <v>103010</v>
    </nc>
  </rcc>
  <rcc rId="9227" sId="2">
    <oc r="D11">
      <v>24540</v>
    </oc>
    <nc r="D11">
      <v>24685</v>
    </nc>
  </rcc>
  <rcc rId="9228" sId="2">
    <oc r="D12">
      <v>19025</v>
    </oc>
    <nc r="D12">
      <v>19110</v>
    </nc>
  </rcc>
  <rcc rId="9229" sId="2">
    <oc r="D13">
      <v>22270</v>
    </oc>
    <nc r="D13">
      <v>22650</v>
    </nc>
  </rcc>
  <rcc rId="9230" sId="2">
    <oc r="D14">
      <v>18420</v>
    </oc>
    <nc r="D14">
      <v>18585</v>
    </nc>
  </rcc>
  <rcc rId="9231" sId="2">
    <oc r="D15">
      <v>36885</v>
    </oc>
    <nc r="D15">
      <v>37245</v>
    </nc>
  </rcc>
  <rcc rId="9232" sId="2">
    <oc r="D16">
      <v>42755</v>
    </oc>
    <nc r="D16">
      <v>42935</v>
    </nc>
  </rcc>
  <rcc rId="9233" sId="2">
    <oc r="D17">
      <v>27845</v>
    </oc>
    <nc r="D17">
      <v>28195</v>
    </nc>
  </rcc>
  <rcc rId="9234" sId="2">
    <oc r="D18">
      <v>12795</v>
    </oc>
    <nc r="D18">
      <v>13005</v>
    </nc>
  </rcc>
  <rcc rId="9235" sId="2">
    <oc r="D19">
      <v>1750</v>
    </oc>
    <nc r="D19">
      <v>1800</v>
    </nc>
  </rcc>
  <rcc rId="9236" sId="2">
    <oc r="D20">
      <v>1055</v>
    </oc>
    <nc r="D20">
      <v>1155</v>
    </nc>
  </rcc>
  <rcc rId="9237" sId="2">
    <oc r="D21">
      <v>21695</v>
    </oc>
    <nc r="D21">
      <v>22230</v>
    </nc>
  </rcc>
  <rcc rId="9238" sId="2">
    <oc r="D22">
      <v>5335</v>
    </oc>
    <nc r="D22">
      <v>5480</v>
    </nc>
  </rcc>
  <rcc rId="9239" sId="2">
    <oc r="D24">
      <v>5175</v>
    </oc>
    <nc r="D24">
      <v>5360</v>
    </nc>
  </rcc>
  <rcc rId="9240" sId="2">
    <oc r="D25">
      <v>12115</v>
    </oc>
    <nc r="D25">
      <v>12235</v>
    </nc>
  </rcc>
  <rcc rId="9241" sId="2">
    <oc r="D26">
      <v>10280</v>
    </oc>
    <nc r="D26">
      <v>10500</v>
    </nc>
  </rcc>
  <rcc rId="9242" sId="2">
    <oc r="D27">
      <v>47180</v>
    </oc>
    <nc r="D27">
      <v>47345</v>
    </nc>
  </rcc>
  <rcc rId="9243" sId="2">
    <oc r="D28">
      <v>9815</v>
    </oc>
    <nc r="D28">
      <v>9915</v>
    </nc>
  </rcc>
  <rcc rId="9244" sId="2">
    <oc r="D29">
      <v>46440</v>
    </oc>
    <nc r="D29">
      <v>47550</v>
    </nc>
  </rcc>
  <rcc rId="9245" sId="2">
    <oc r="D30">
      <v>5515</v>
    </oc>
    <nc r="D30">
      <v>5680</v>
    </nc>
  </rcc>
  <rcc rId="9246" sId="2">
    <oc r="D31">
      <v>1850</v>
    </oc>
    <nc r="D31">
      <v>1895</v>
    </nc>
  </rcc>
  <rcc rId="9247" sId="2">
    <oc r="D32">
      <v>23635</v>
    </oc>
    <nc r="D32">
      <v>23740</v>
    </nc>
  </rcc>
  <rcc rId="9248" sId="2">
    <oc r="D33">
      <v>117135</v>
    </oc>
    <nc r="D33">
      <v>117540</v>
    </nc>
  </rcc>
  <rcc rId="9249" sId="2">
    <oc r="D34">
      <v>41850</v>
    </oc>
    <nc r="D34">
      <v>42205</v>
    </nc>
  </rcc>
  <rcc rId="9250" sId="2">
    <oc r="D35">
      <v>53880</v>
    </oc>
    <nc r="D35">
      <v>54000</v>
    </nc>
  </rcc>
  <rcc rId="9251" sId="2">
    <oc r="D36">
      <v>12055</v>
    </oc>
    <nc r="D36">
      <v>12165</v>
    </nc>
  </rcc>
  <rcc rId="9252" sId="2">
    <oc r="D37">
      <v>31800</v>
    </oc>
    <nc r="D37">
      <v>32110</v>
    </nc>
  </rcc>
  <rcc rId="9253" sId="2">
    <oc r="D38">
      <v>34550</v>
    </oc>
    <nc r="D38">
      <v>35065</v>
    </nc>
  </rcc>
  <rcc rId="9254" sId="2">
    <oc r="D39">
      <v>26850</v>
    </oc>
    <nc r="D39">
      <v>27085</v>
    </nc>
  </rcc>
  <rcc rId="9255" sId="2">
    <oc r="D40">
      <v>26165</v>
    </oc>
    <nc r="D40">
      <v>26400</v>
    </nc>
  </rcc>
  <rcc rId="9256" sId="2">
    <oc r="D41">
      <v>26790</v>
    </oc>
    <nc r="D41">
      <v>27060</v>
    </nc>
  </rcc>
  <rcc rId="9257" sId="2">
    <oc r="D42">
      <v>29540</v>
    </oc>
    <nc r="D42">
      <v>29650</v>
    </nc>
  </rcc>
  <rcc rId="9258" sId="2">
    <oc r="D43">
      <v>3810</v>
    </oc>
    <nc r="D43">
      <v>4010</v>
    </nc>
  </rcc>
  <rcc rId="9259" sId="2">
    <oc r="D44">
      <v>28625</v>
    </oc>
    <nc r="D44">
      <v>28970</v>
    </nc>
  </rcc>
  <rcc rId="9260" sId="2">
    <oc r="D45">
      <v>16630</v>
    </oc>
    <nc r="D45">
      <v>17080</v>
    </nc>
  </rcc>
  <rcc rId="9261" sId="2">
    <oc r="D46">
      <v>36695</v>
    </oc>
    <nc r="D46">
      <v>36980</v>
    </nc>
  </rcc>
  <rcc rId="9262" sId="2">
    <oc r="D47">
      <v>48750</v>
    </oc>
    <nc r="D47">
      <v>48985</v>
    </nc>
  </rcc>
  <rcc rId="9263" sId="2">
    <oc r="D48">
      <v>40090</v>
    </oc>
    <nc r="D48">
      <v>40205</v>
    </nc>
  </rcc>
  <rcc rId="9264" sId="2">
    <oc r="D49">
      <v>85355</v>
    </oc>
    <nc r="D49">
      <v>85655</v>
    </nc>
  </rcc>
  <rcc rId="9265" sId="2">
    <oc r="D50">
      <v>67945</v>
    </oc>
    <nc r="D50">
      <v>68630</v>
    </nc>
  </rcc>
  <rcc rId="9266" sId="2">
    <oc r="D51">
      <v>7460</v>
    </oc>
    <nc r="D51">
      <v>7580</v>
    </nc>
  </rcc>
  <rcc rId="9267" sId="2">
    <oc r="D52">
      <v>9390</v>
    </oc>
    <nc r="D52">
      <v>9505</v>
    </nc>
  </rcc>
  <rcc rId="9268" sId="2">
    <oc r="D53">
      <v>17545</v>
    </oc>
    <nc r="D53">
      <v>17725</v>
    </nc>
  </rcc>
  <rcc rId="9269" sId="2">
    <oc r="D54">
      <v>8940</v>
    </oc>
    <nc r="D54">
      <v>9180</v>
    </nc>
  </rcc>
  <rcc rId="9270" sId="2">
    <oc r="D55">
      <v>43200</v>
    </oc>
    <nc r="D55">
      <v>43295</v>
    </nc>
  </rcc>
  <rcc rId="9271" sId="2">
    <oc r="D56">
      <v>9485</v>
    </oc>
    <nc r="D56">
      <v>9600</v>
    </nc>
  </rcc>
  <rcc rId="9272" sId="2">
    <oc r="D57">
      <v>83515</v>
    </oc>
    <nc r="D57">
      <v>83655</v>
    </nc>
  </rcc>
  <rcc rId="9273" sId="2">
    <oc r="D58">
      <v>20915</v>
    </oc>
    <nc r="D58">
      <v>21075</v>
    </nc>
  </rcc>
  <rcc rId="9274" sId="2">
    <oc r="D59">
      <v>20395</v>
    </oc>
    <nc r="D59">
      <v>20590</v>
    </nc>
  </rcc>
  <rcc rId="9275" sId="2">
    <oc r="D60">
      <v>11625</v>
    </oc>
    <nc r="D60">
      <v>11655</v>
    </nc>
  </rcc>
  <rcc rId="9276" sId="2">
    <oc r="D61">
      <v>67670</v>
    </oc>
    <nc r="D61">
      <v>67840</v>
    </nc>
  </rcc>
  <rcc rId="9277" sId="2">
    <oc r="D62">
      <v>11420</v>
    </oc>
    <nc r="D62">
      <v>11545</v>
    </nc>
  </rcc>
  <rcc rId="9278" sId="2">
    <oc r="D63">
      <v>2055</v>
    </oc>
    <nc r="D63">
      <v>2060</v>
    </nc>
  </rcc>
  <rcc rId="9279" sId="2">
    <oc r="D64">
      <v>19140</v>
    </oc>
    <nc r="D64">
      <v>19220</v>
    </nc>
  </rcc>
  <rcc rId="9280" sId="2">
    <oc r="D65">
      <v>57885</v>
    </oc>
    <nc r="D65">
      <v>58420</v>
    </nc>
  </rcc>
  <rcc rId="9281" sId="2">
    <oc r="D66">
      <v>27255</v>
    </oc>
    <nc r="D66">
      <v>27620</v>
    </nc>
  </rcc>
  <rcc rId="9282" sId="2">
    <oc r="D67">
      <v>6485</v>
    </oc>
    <nc r="D67">
      <v>6575</v>
    </nc>
  </rcc>
  <rcc rId="9283" sId="2">
    <oc r="D68">
      <v>23915</v>
    </oc>
    <nc r="D68">
      <v>24120</v>
    </nc>
  </rcc>
  <rcc rId="9284" sId="2">
    <oc r="D69">
      <v>51175</v>
    </oc>
    <nc r="D69">
      <v>51360</v>
    </nc>
  </rcc>
  <rcc rId="9285" sId="2">
    <oc r="D70">
      <v>81570</v>
    </oc>
    <nc r="D70">
      <v>81955</v>
    </nc>
  </rcc>
  <rcc rId="9286" sId="2">
    <oc r="D71">
      <v>33195</v>
    </oc>
    <nc r="D71">
      <v>33355</v>
    </nc>
  </rcc>
  <rcc rId="9287" sId="2">
    <oc r="D72">
      <v>2965</v>
    </oc>
    <nc r="D72">
      <v>2975</v>
    </nc>
  </rcc>
  <rcc rId="9288" sId="2">
    <oc r="D73">
      <v>48800</v>
    </oc>
    <nc r="D73">
      <v>49335</v>
    </nc>
  </rcc>
  <rcc rId="9289" sId="2">
    <oc r="D74">
      <v>8475</v>
    </oc>
    <nc r="D74">
      <v>8520</v>
    </nc>
  </rcc>
  <rcc rId="9290" sId="2">
    <oc r="D76">
      <v>23755</v>
    </oc>
    <nc r="D76">
      <v>23915</v>
    </nc>
  </rcc>
  <rcc rId="9291" sId="2">
    <oc r="D77">
      <v>13300</v>
    </oc>
    <nc r="D77">
      <v>13595</v>
    </nc>
  </rcc>
  <rcc rId="9292" sId="2">
    <oc r="D78">
      <v>32555</v>
    </oc>
    <nc r="D78">
      <v>32825</v>
    </nc>
  </rcc>
  <rcc rId="9293" sId="2">
    <oc r="D79">
      <v>6000</v>
    </oc>
    <nc r="D79">
      <v>6135</v>
    </nc>
  </rcc>
  <rcc rId="9294" sId="2">
    <oc r="D80">
      <v>26500</v>
    </oc>
    <nc r="D80">
      <v>26635</v>
    </nc>
  </rcc>
  <rcc rId="9295" sId="2">
    <oc r="D81">
      <v>7965</v>
    </oc>
    <nc r="D81">
      <v>8075</v>
    </nc>
  </rcc>
  <rcc rId="9296" sId="2">
    <oc r="D82">
      <v>61170</v>
    </oc>
    <nc r="D82">
      <v>61385</v>
    </nc>
  </rcc>
  <rcc rId="9297" sId="2">
    <oc r="D83">
      <v>6530</v>
    </oc>
    <nc r="D83">
      <v>6600</v>
    </nc>
  </rcc>
  <rcc rId="9298" sId="2">
    <oc r="D84">
      <v>9620</v>
    </oc>
    <nc r="D84">
      <v>9800</v>
    </nc>
  </rcc>
  <rcc rId="9299" sId="2">
    <oc r="D85">
      <v>7815</v>
    </oc>
    <nc r="D85">
      <v>7875</v>
    </nc>
  </rcc>
  <rcc rId="9300" sId="2">
    <oc r="D86">
      <v>31570</v>
    </oc>
    <nc r="D86">
      <v>32010</v>
    </nc>
  </rcc>
  <rcc rId="9301" sId="2">
    <oc r="D87">
      <v>33700</v>
    </oc>
    <nc r="D87">
      <v>33890</v>
    </nc>
  </rcc>
  <rcc rId="9302" sId="2">
    <oc r="D88">
      <v>17530</v>
    </oc>
    <nc r="D88">
      <v>17640</v>
    </nc>
  </rcc>
  <rcc rId="9303" sId="2">
    <oc r="D89">
      <v>65305</v>
    </oc>
    <nc r="D89">
      <v>65485</v>
    </nc>
  </rcc>
  <rcc rId="9304" sId="2">
    <oc r="D90">
      <v>57330</v>
    </oc>
    <nc r="D90">
      <v>57460</v>
    </nc>
  </rcc>
  <rcc rId="9305" sId="2">
    <oc r="D91">
      <v>10345</v>
    </oc>
    <nc r="D91">
      <v>10545</v>
    </nc>
  </rcc>
  <rcc rId="9306" sId="2">
    <oc r="D92">
      <v>11070</v>
    </oc>
    <nc r="D92">
      <v>11110</v>
    </nc>
  </rcc>
  <rcc rId="9307" sId="2">
    <oc r="D94">
      <v>32545</v>
    </oc>
    <nc r="D94">
      <v>32825</v>
    </nc>
  </rcc>
  <rcc rId="9308" sId="2">
    <oc r="D95">
      <v>11435</v>
    </oc>
    <nc r="D95">
      <v>11615</v>
    </nc>
  </rcc>
  <rcc rId="9309" sId="2">
    <oc r="D97">
      <v>22745</v>
    </oc>
    <nc r="D97">
      <v>22870</v>
    </nc>
  </rcc>
  <rcc rId="9310" sId="2">
    <oc r="D98">
      <v>6665</v>
    </oc>
    <nc r="D98">
      <v>6995</v>
    </nc>
  </rcc>
  <rcc rId="9311" sId="2">
    <oc r="D99">
      <v>11240</v>
    </oc>
    <nc r="D99">
      <v>11340</v>
    </nc>
  </rcc>
  <rcc rId="9312" sId="2">
    <oc r="D100">
      <v>2675</v>
    </oc>
    <nc r="D100">
      <v>2815</v>
    </nc>
  </rcc>
  <rcc rId="9313" sId="2">
    <oc r="D101">
      <v>11060</v>
    </oc>
    <nc r="D101">
      <v>11210</v>
    </nc>
  </rcc>
  <rcc rId="9314" sId="2">
    <oc r="D102">
      <v>48740</v>
    </oc>
    <nc r="D102">
      <v>48960</v>
    </nc>
  </rcc>
  <rcc rId="9315" sId="2">
    <oc r="D103">
      <v>5725</v>
    </oc>
    <nc r="D103">
      <v>5770</v>
    </nc>
  </rcc>
  <rcc rId="9316" sId="2">
    <oc r="D104">
      <v>19895</v>
    </oc>
    <nc r="D104">
      <v>20055</v>
    </nc>
  </rcc>
  <rcc rId="9317" sId="2">
    <oc r="D105">
      <v>19805</v>
    </oc>
    <nc r="D105">
      <v>19860</v>
    </nc>
  </rcc>
  <rcc rId="9318" sId="2">
    <oc r="D106">
      <v>83120</v>
    </oc>
    <nc r="D106">
      <v>83775</v>
    </nc>
  </rcc>
  <rcc rId="9319" sId="2">
    <oc r="D108">
      <v>26610</v>
    </oc>
    <nc r="D108">
      <v>26770</v>
    </nc>
  </rcc>
  <rcc rId="9320" sId="2">
    <oc r="D109">
      <v>15390</v>
    </oc>
    <nc r="D109">
      <v>15885</v>
    </nc>
  </rcc>
  <rcc rId="9321" sId="2">
    <oc r="D110">
      <v>6600</v>
    </oc>
    <nc r="D110">
      <v>6860</v>
    </nc>
  </rcc>
  <rcc rId="9322" sId="2">
    <oc r="D111">
      <v>22205</v>
    </oc>
    <nc r="D111">
      <v>22265</v>
    </nc>
  </rcc>
  <rcc rId="9323" sId="2">
    <oc r="D112">
      <v>15895</v>
    </oc>
    <nc r="D112">
      <v>16040</v>
    </nc>
  </rcc>
  <rcc rId="9324" sId="2">
    <oc r="D113">
      <v>53265</v>
    </oc>
    <nc r="D113">
      <v>53515</v>
    </nc>
  </rcc>
  <rcc rId="9325" sId="2">
    <oc r="D114">
      <v>13720</v>
    </oc>
    <nc r="D114">
      <v>13845</v>
    </nc>
  </rcc>
  <rcc rId="9326" sId="2">
    <oc r="D115">
      <v>46280</v>
    </oc>
    <nc r="D115">
      <v>46400</v>
    </nc>
  </rcc>
  <rcc rId="9327" sId="2">
    <oc r="D116">
      <v>18690</v>
    </oc>
    <nc r="D116">
      <v>18835</v>
    </nc>
  </rcc>
  <rcc rId="9328" sId="2">
    <oc r="D117">
      <v>6825</v>
    </oc>
    <nc r="D117">
      <v>6935</v>
    </nc>
  </rcc>
  <rcc rId="9329" sId="2">
    <oc r="E6">
      <v>155</v>
    </oc>
    <nc r="E6"/>
  </rcc>
  <rcc rId="9330" sId="2">
    <oc r="E7">
      <v>21315</v>
    </oc>
    <nc r="E7"/>
  </rcc>
  <rcc rId="9331" sId="2">
    <oc r="E8">
      <v>18420</v>
    </oc>
    <nc r="E8"/>
  </rcc>
  <rcc rId="9332" sId="2">
    <oc r="E9">
      <v>22020</v>
    </oc>
    <nc r="E9"/>
  </rcc>
  <rcc rId="9333" sId="2">
    <oc r="E10">
      <v>103010</v>
    </oc>
    <nc r="E10"/>
  </rcc>
  <rcc rId="9334" sId="2">
    <oc r="E11">
      <v>24685</v>
    </oc>
    <nc r="E11"/>
  </rcc>
  <rcc rId="9335" sId="2">
    <oc r="E12">
      <v>19110</v>
    </oc>
    <nc r="E12"/>
  </rcc>
  <rcc rId="9336" sId="2">
    <oc r="E13">
      <v>22650</v>
    </oc>
    <nc r="E13"/>
  </rcc>
  <rcc rId="9337" sId="2">
    <oc r="E14">
      <v>18585</v>
    </oc>
    <nc r="E14"/>
  </rcc>
  <rcc rId="9338" sId="2">
    <oc r="E15">
      <v>37245</v>
    </oc>
    <nc r="E15"/>
  </rcc>
  <rcc rId="9339" sId="2">
    <oc r="E16">
      <v>42935</v>
    </oc>
    <nc r="E16"/>
  </rcc>
  <rcc rId="9340" sId="2">
    <oc r="E17">
      <v>28195</v>
    </oc>
    <nc r="E17"/>
  </rcc>
  <rcc rId="9341" sId="2">
    <oc r="E18">
      <v>13005</v>
    </oc>
    <nc r="E18"/>
  </rcc>
  <rcc rId="9342" sId="2">
    <oc r="E19">
      <v>1800</v>
    </oc>
    <nc r="E19"/>
  </rcc>
  <rcc rId="9343" sId="2">
    <oc r="E20">
      <v>1155</v>
    </oc>
    <nc r="E20"/>
  </rcc>
  <rcc rId="9344" sId="2">
    <oc r="E21">
      <v>22230</v>
    </oc>
    <nc r="E21"/>
  </rcc>
  <rcc rId="9345" sId="2">
    <oc r="E22">
      <v>5480</v>
    </oc>
    <nc r="E22"/>
  </rcc>
  <rcc rId="9346" sId="2">
    <oc r="E24">
      <v>5360</v>
    </oc>
    <nc r="E24"/>
  </rcc>
  <rcc rId="9347" sId="2">
    <oc r="E25">
      <v>12235</v>
    </oc>
    <nc r="E25"/>
  </rcc>
  <rcc rId="9348" sId="2">
    <oc r="E26">
      <v>10500</v>
    </oc>
    <nc r="E26"/>
  </rcc>
  <rcc rId="9349" sId="2">
    <oc r="E27">
      <v>47345</v>
    </oc>
    <nc r="E27"/>
  </rcc>
  <rcc rId="9350" sId="2">
    <oc r="E28">
      <v>9915</v>
    </oc>
    <nc r="E28"/>
  </rcc>
  <rcc rId="9351" sId="2">
    <oc r="E29">
      <v>47550</v>
    </oc>
    <nc r="E29"/>
  </rcc>
  <rcc rId="9352" sId="2">
    <oc r="E30">
      <v>5680</v>
    </oc>
    <nc r="E30"/>
  </rcc>
  <rcc rId="9353" sId="2">
    <oc r="E31">
      <v>1895</v>
    </oc>
    <nc r="E31"/>
  </rcc>
  <rcc rId="9354" sId="2">
    <oc r="E32">
      <v>23740</v>
    </oc>
    <nc r="E32"/>
  </rcc>
  <rcc rId="9355" sId="2">
    <oc r="E33">
      <v>117540</v>
    </oc>
    <nc r="E33"/>
  </rcc>
  <rcc rId="9356" sId="2">
    <oc r="E34">
      <v>42205</v>
    </oc>
    <nc r="E34"/>
  </rcc>
  <rcc rId="9357" sId="2">
    <oc r="E35">
      <v>54000</v>
    </oc>
    <nc r="E35"/>
  </rcc>
  <rcc rId="9358" sId="2">
    <oc r="E36">
      <v>12165</v>
    </oc>
    <nc r="E36"/>
  </rcc>
  <rcc rId="9359" sId="2">
    <oc r="E37">
      <v>32110</v>
    </oc>
    <nc r="E37"/>
  </rcc>
  <rcc rId="9360" sId="2">
    <oc r="E38">
      <v>35065</v>
    </oc>
    <nc r="E38"/>
  </rcc>
  <rcc rId="9361" sId="2">
    <oc r="E39">
      <v>27085</v>
    </oc>
    <nc r="E39"/>
  </rcc>
  <rcc rId="9362" sId="2">
    <oc r="E40">
      <v>26400</v>
    </oc>
    <nc r="E40"/>
  </rcc>
  <rcc rId="9363" sId="2">
    <oc r="E41">
      <v>27060</v>
    </oc>
    <nc r="E41"/>
  </rcc>
  <rcc rId="9364" sId="2">
    <oc r="E42">
      <v>29650</v>
    </oc>
    <nc r="E42"/>
  </rcc>
  <rcc rId="9365" sId="2">
    <oc r="E43">
      <v>4010</v>
    </oc>
    <nc r="E43"/>
  </rcc>
  <rcc rId="9366" sId="2">
    <oc r="E44">
      <v>28970</v>
    </oc>
    <nc r="E44"/>
  </rcc>
  <rcc rId="9367" sId="2">
    <oc r="E45">
      <v>17080</v>
    </oc>
    <nc r="E45"/>
  </rcc>
  <rcc rId="9368" sId="2">
    <oc r="E46">
      <v>36980</v>
    </oc>
    <nc r="E46"/>
  </rcc>
  <rcc rId="9369" sId="2">
    <oc r="E47">
      <v>48985</v>
    </oc>
    <nc r="E47"/>
  </rcc>
  <rcc rId="9370" sId="2">
    <oc r="E48">
      <v>40205</v>
    </oc>
    <nc r="E48"/>
  </rcc>
  <rcc rId="9371" sId="2">
    <oc r="E49">
      <v>85655</v>
    </oc>
    <nc r="E49"/>
  </rcc>
  <rcc rId="9372" sId="2">
    <oc r="E50">
      <v>68630</v>
    </oc>
    <nc r="E50"/>
  </rcc>
  <rcc rId="9373" sId="2">
    <oc r="E51">
      <v>7580</v>
    </oc>
    <nc r="E51"/>
  </rcc>
  <rcc rId="9374" sId="2">
    <oc r="E52">
      <v>9505</v>
    </oc>
    <nc r="E52"/>
  </rcc>
  <rcc rId="9375" sId="2">
    <oc r="E53">
      <v>17725</v>
    </oc>
    <nc r="E53"/>
  </rcc>
  <rcc rId="9376" sId="2">
    <oc r="E54">
      <v>9180</v>
    </oc>
    <nc r="E54"/>
  </rcc>
  <rcc rId="9377" sId="2">
    <oc r="E55">
      <v>43295</v>
    </oc>
    <nc r="E55"/>
  </rcc>
  <rcc rId="9378" sId="2">
    <oc r="E56">
      <v>9600</v>
    </oc>
    <nc r="E56"/>
  </rcc>
  <rcc rId="9379" sId="2">
    <oc r="E57">
      <v>83655</v>
    </oc>
    <nc r="E57"/>
  </rcc>
  <rcc rId="9380" sId="2">
    <oc r="E58">
      <v>21075</v>
    </oc>
    <nc r="E58"/>
  </rcc>
  <rcc rId="9381" sId="2">
    <oc r="E59">
      <v>20590</v>
    </oc>
    <nc r="E59"/>
  </rcc>
  <rcc rId="9382" sId="2">
    <oc r="E60">
      <v>11655</v>
    </oc>
    <nc r="E60"/>
  </rcc>
  <rcc rId="9383" sId="2">
    <oc r="E61">
      <v>67840</v>
    </oc>
    <nc r="E61"/>
  </rcc>
  <rcc rId="9384" sId="2">
    <oc r="E62">
      <v>11545</v>
    </oc>
    <nc r="E62"/>
  </rcc>
  <rcc rId="9385" sId="2">
    <oc r="E63">
      <v>2060</v>
    </oc>
    <nc r="E63"/>
  </rcc>
  <rcc rId="9386" sId="2">
    <oc r="E64">
      <v>19220</v>
    </oc>
    <nc r="E64"/>
  </rcc>
  <rcc rId="9387" sId="2">
    <oc r="E65">
      <v>58420</v>
    </oc>
    <nc r="E65"/>
  </rcc>
  <rcc rId="9388" sId="2">
    <oc r="E66">
      <v>27620</v>
    </oc>
    <nc r="E66"/>
  </rcc>
  <rcc rId="9389" sId="2">
    <oc r="E67">
      <v>6575</v>
    </oc>
    <nc r="E67"/>
  </rcc>
  <rcc rId="9390" sId="2">
    <oc r="E68">
      <v>24120</v>
    </oc>
    <nc r="E68"/>
  </rcc>
  <rcc rId="9391" sId="2">
    <oc r="E69">
      <v>51360</v>
    </oc>
    <nc r="E69"/>
  </rcc>
  <rcc rId="9392" sId="2">
    <oc r="E70">
      <v>81955</v>
    </oc>
    <nc r="E70"/>
  </rcc>
  <rcc rId="9393" sId="2">
    <oc r="E71">
      <v>33355</v>
    </oc>
    <nc r="E71"/>
  </rcc>
  <rcc rId="9394" sId="2">
    <oc r="E72">
      <v>2975</v>
    </oc>
    <nc r="E72"/>
  </rcc>
  <rcc rId="9395" sId="2">
    <oc r="E73">
      <v>49335</v>
    </oc>
    <nc r="E73"/>
  </rcc>
  <rcc rId="9396" sId="2">
    <oc r="E74">
      <v>8520</v>
    </oc>
    <nc r="E74"/>
  </rcc>
  <rcc rId="9397" sId="2">
    <oc r="E75">
      <v>270</v>
    </oc>
    <nc r="E75"/>
  </rcc>
  <rcc rId="9398" sId="2">
    <oc r="E76">
      <v>23915</v>
    </oc>
    <nc r="E76"/>
  </rcc>
  <rcc rId="9399" sId="2">
    <oc r="E77">
      <v>13595</v>
    </oc>
    <nc r="E77"/>
  </rcc>
  <rcc rId="9400" sId="2">
    <oc r="E78">
      <v>32825</v>
    </oc>
    <nc r="E78"/>
  </rcc>
  <rcc rId="9401" sId="2">
    <oc r="E79">
      <v>6135</v>
    </oc>
    <nc r="E79"/>
  </rcc>
  <rcc rId="9402" sId="2">
    <oc r="E80">
      <v>26635</v>
    </oc>
    <nc r="E80"/>
  </rcc>
  <rcc rId="9403" sId="2">
    <oc r="E81">
      <v>8075</v>
    </oc>
    <nc r="E81"/>
  </rcc>
  <rcc rId="9404" sId="2">
    <oc r="E82">
      <v>61385</v>
    </oc>
    <nc r="E82"/>
  </rcc>
  <rcc rId="9405" sId="2">
    <oc r="E83">
      <v>6600</v>
    </oc>
    <nc r="E83"/>
  </rcc>
  <rcc rId="9406" sId="2">
    <oc r="E84">
      <v>9800</v>
    </oc>
    <nc r="E84"/>
  </rcc>
  <rcc rId="9407" sId="2">
    <oc r="E85">
      <v>7875</v>
    </oc>
    <nc r="E85"/>
  </rcc>
  <rcc rId="9408" sId="2">
    <oc r="E86">
      <v>32010</v>
    </oc>
    <nc r="E86"/>
  </rcc>
  <rcc rId="9409" sId="2">
    <oc r="E87">
      <v>33890</v>
    </oc>
    <nc r="E87"/>
  </rcc>
  <rcc rId="9410" sId="2">
    <oc r="E88">
      <v>17640</v>
    </oc>
    <nc r="E88"/>
  </rcc>
  <rcc rId="9411" sId="2">
    <oc r="E89">
      <v>65485</v>
    </oc>
    <nc r="E89"/>
  </rcc>
  <rcc rId="9412" sId="2">
    <oc r="E90">
      <v>57460</v>
    </oc>
    <nc r="E90"/>
  </rcc>
  <rcc rId="9413" sId="2">
    <oc r="E91">
      <v>10545</v>
    </oc>
    <nc r="E91"/>
  </rcc>
  <rcc rId="9414" sId="2">
    <oc r="E92">
      <v>11110</v>
    </oc>
    <nc r="E92"/>
  </rcc>
  <rcc rId="9415" sId="2">
    <oc r="E93">
      <v>610</v>
    </oc>
    <nc r="E93"/>
  </rcc>
  <rcc rId="9416" sId="2">
    <oc r="E94">
      <v>32825</v>
    </oc>
    <nc r="E94"/>
  </rcc>
  <rcc rId="9417" sId="2">
    <oc r="E95">
      <v>11615</v>
    </oc>
    <nc r="E95"/>
  </rcc>
  <rcc rId="9418" sId="2">
    <oc r="E96">
      <v>40125</v>
    </oc>
    <nc r="E96"/>
  </rcc>
  <rcc rId="9419" sId="2">
    <oc r="E97">
      <v>22870</v>
    </oc>
    <nc r="E97"/>
  </rcc>
  <rcc rId="9420" sId="2">
    <oc r="E98">
      <v>6995</v>
    </oc>
    <nc r="E98"/>
  </rcc>
  <rcc rId="9421" sId="2">
    <oc r="E99">
      <v>11340</v>
    </oc>
    <nc r="E99"/>
  </rcc>
  <rcc rId="9422" sId="2">
    <oc r="E100">
      <v>2815</v>
    </oc>
    <nc r="E100"/>
  </rcc>
  <rcc rId="9423" sId="2">
    <oc r="E101">
      <v>11210</v>
    </oc>
    <nc r="E101"/>
  </rcc>
  <rcc rId="9424" sId="2">
    <oc r="E102">
      <v>48960</v>
    </oc>
    <nc r="E102"/>
  </rcc>
  <rcc rId="9425" sId="2">
    <oc r="E103">
      <v>5770</v>
    </oc>
    <nc r="E103"/>
  </rcc>
  <rcc rId="9426" sId="2">
    <oc r="E104">
      <v>20055</v>
    </oc>
    <nc r="E104"/>
  </rcc>
  <rcc rId="9427" sId="2">
    <oc r="E105">
      <v>19860</v>
    </oc>
    <nc r="E105"/>
  </rcc>
  <rcc rId="9428" sId="2">
    <oc r="E106">
      <v>83775</v>
    </oc>
    <nc r="E106"/>
  </rcc>
  <rcc rId="9429" sId="2">
    <oc r="E107">
      <v>11055</v>
    </oc>
    <nc r="E107"/>
  </rcc>
  <rcc rId="9430" sId="2">
    <oc r="E108">
      <v>26770</v>
    </oc>
    <nc r="E108"/>
  </rcc>
  <rcc rId="9431" sId="2">
    <oc r="E109">
      <v>15885</v>
    </oc>
    <nc r="E109"/>
  </rcc>
  <rcc rId="9432" sId="2">
    <oc r="E110">
      <v>6860</v>
    </oc>
    <nc r="E110"/>
  </rcc>
  <rcc rId="9433" sId="2">
    <oc r="E111">
      <v>22265</v>
    </oc>
    <nc r="E111"/>
  </rcc>
  <rcc rId="9434" sId="2">
    <oc r="E112">
      <v>16040</v>
    </oc>
    <nc r="E112"/>
  </rcc>
  <rcc rId="9435" sId="2">
    <oc r="E113">
      <v>53515</v>
    </oc>
    <nc r="E113"/>
  </rcc>
  <rcc rId="9436" sId="2">
    <oc r="E114">
      <v>13845</v>
    </oc>
    <nc r="E114"/>
  </rcc>
  <rcc rId="9437" sId="2">
    <oc r="E115">
      <v>46400</v>
    </oc>
    <nc r="E115"/>
  </rcc>
  <rcc rId="9438" sId="2">
    <oc r="E116">
      <v>18835</v>
    </oc>
    <nc r="E116"/>
  </rcc>
  <rcc rId="9439" sId="2">
    <oc r="E117">
      <v>6935</v>
    </oc>
    <nc r="E117"/>
  </rcc>
  <rcc rId="9440" sId="3">
    <oc r="E2" t="inlineStr">
      <is>
        <t>Май</t>
      </is>
    </oc>
    <nc r="E2" t="inlineStr">
      <is>
        <t>Июнь</t>
      </is>
    </nc>
  </rcc>
  <rcc rId="9441" sId="3">
    <oc r="D7">
      <v>11305</v>
    </oc>
    <nc r="D7">
      <v>11448</v>
    </nc>
  </rcc>
  <rcc rId="9442" sId="3">
    <oc r="D9">
      <v>13215</v>
    </oc>
    <nc r="D9">
      <v>13375</v>
    </nc>
  </rcc>
  <rcc rId="9443" sId="3">
    <oc r="D10">
      <v>11605</v>
    </oc>
    <nc r="D10">
      <v>11700</v>
    </nc>
  </rcc>
  <rcc rId="9444" sId="3">
    <oc r="D11">
      <v>790</v>
    </oc>
    <nc r="D11">
      <v>800</v>
    </nc>
  </rcc>
  <rcc rId="9445" sId="3">
    <oc r="D12">
      <v>26825</v>
    </oc>
    <nc r="D12">
      <v>26935</v>
    </nc>
  </rcc>
  <rcc rId="9446" sId="3">
    <oc r="D13">
      <v>7445</v>
    </oc>
    <nc r="D13">
      <v>7615</v>
    </nc>
  </rcc>
  <rcc rId="9447" sId="3">
    <oc r="D14">
      <v>14955</v>
    </oc>
    <nc r="D14">
      <v>15145</v>
    </nc>
  </rcc>
  <rcc rId="9448" sId="3">
    <oc r="D15">
      <v>25</v>
    </oc>
    <nc r="D15">
      <v>275</v>
    </nc>
  </rcc>
  <rcc rId="9449" sId="3">
    <oc r="D16">
      <v>75230</v>
    </oc>
    <nc r="D16">
      <v>75395</v>
    </nc>
  </rcc>
  <rcc rId="9450" sId="3">
    <oc r="D17">
      <v>33055</v>
    </oc>
    <nc r="D17">
      <v>33545</v>
    </nc>
  </rcc>
  <rcc rId="9451" sId="3">
    <oc r="D18">
      <v>13210</v>
    </oc>
    <nc r="D18">
      <v>13405</v>
    </nc>
  </rcc>
  <rcc rId="9452" sId="3">
    <oc r="D19">
      <v>142380</v>
    </oc>
    <nc r="D19">
      <v>143150</v>
    </nc>
  </rcc>
  <rcc rId="9453" sId="3">
    <oc r="D20">
      <v>5785</v>
    </oc>
    <nc r="D20">
      <v>5795</v>
    </nc>
  </rcc>
  <rcc rId="9454" sId="3">
    <oc r="D21">
      <v>9975</v>
    </oc>
    <nc r="D21">
      <v>10100</v>
    </nc>
  </rcc>
  <rcc rId="9455" sId="3">
    <oc r="D22">
      <v>11520</v>
    </oc>
    <nc r="D22">
      <v>11610</v>
    </nc>
  </rcc>
  <rcc rId="9456" sId="3">
    <oc r="D23">
      <v>36665</v>
    </oc>
    <nc r="D23">
      <v>36770</v>
    </nc>
  </rcc>
  <rcc rId="9457" sId="3">
    <oc r="D24">
      <v>49190</v>
    </oc>
    <nc r="D24">
      <v>49460</v>
    </nc>
  </rcc>
  <rcc rId="9458" sId="3">
    <oc r="D25">
      <v>10980</v>
    </oc>
    <nc r="D25">
      <v>11035</v>
    </nc>
  </rcc>
  <rcc rId="9459" sId="3">
    <oc r="D27">
      <v>11605</v>
    </oc>
    <nc r="D27">
      <v>12830</v>
    </nc>
  </rcc>
  <rcc rId="9460" sId="3">
    <oc r="D28">
      <v>27385</v>
    </oc>
    <nc r="D28">
      <v>27735</v>
    </nc>
  </rcc>
  <rcc rId="9461" sId="3">
    <oc r="D29">
      <v>28565</v>
    </oc>
    <nc r="D29">
      <v>28790</v>
    </nc>
  </rcc>
  <rcc rId="9462" sId="3">
    <oc r="D30">
      <v>25100</v>
    </oc>
    <nc r="D30">
      <v>25480</v>
    </nc>
  </rcc>
  <rcc rId="9463" sId="3">
    <oc r="D31">
      <v>56360</v>
    </oc>
    <nc r="D31">
      <v>56900</v>
    </nc>
  </rcc>
  <rcc rId="9464" sId="3">
    <oc r="E7">
      <v>11448</v>
    </oc>
    <nc r="E7"/>
  </rcc>
  <rcc rId="9465" sId="3">
    <oc r="E9">
      <v>13375</v>
    </oc>
    <nc r="E9"/>
  </rcc>
  <rcc rId="9466" sId="3">
    <oc r="E10">
      <v>11700</v>
    </oc>
    <nc r="E10"/>
  </rcc>
  <rcc rId="9467" sId="3">
    <oc r="E11">
      <v>800</v>
    </oc>
    <nc r="E11"/>
  </rcc>
  <rcc rId="9468" sId="3">
    <oc r="E12">
      <v>26935</v>
    </oc>
    <nc r="E12"/>
  </rcc>
  <rcc rId="9469" sId="3">
    <oc r="E13">
      <v>7615</v>
    </oc>
    <nc r="E13"/>
  </rcc>
  <rcc rId="9470" sId="3">
    <oc r="E14">
      <v>15145</v>
    </oc>
    <nc r="E14"/>
  </rcc>
  <rcc rId="9471" sId="3">
    <oc r="E15">
      <v>275</v>
    </oc>
    <nc r="E15"/>
  </rcc>
  <rcc rId="9472" sId="3">
    <oc r="E16">
      <v>75395</v>
    </oc>
    <nc r="E16"/>
  </rcc>
  <rcc rId="9473" sId="3">
    <oc r="E17">
      <v>33545</v>
    </oc>
    <nc r="E17"/>
  </rcc>
  <rcc rId="9474" sId="3">
    <oc r="E18">
      <v>13405</v>
    </oc>
    <nc r="E18"/>
  </rcc>
  <rcc rId="9475" sId="3">
    <oc r="E19">
      <v>143150</v>
    </oc>
    <nc r="E19"/>
  </rcc>
  <rcc rId="9476" sId="3">
    <oc r="E20">
      <v>5795</v>
    </oc>
    <nc r="E20"/>
  </rcc>
  <rcc rId="9477" sId="3">
    <oc r="E21">
      <v>10100</v>
    </oc>
    <nc r="E21"/>
  </rcc>
  <rcc rId="9478" sId="3">
    <oc r="E22">
      <v>11610</v>
    </oc>
    <nc r="E22"/>
  </rcc>
  <rcc rId="9479" sId="3">
    <oc r="E23">
      <v>36770</v>
    </oc>
    <nc r="E23"/>
  </rcc>
  <rcc rId="9480" sId="3">
    <oc r="E24">
      <v>49460</v>
    </oc>
    <nc r="E24"/>
  </rcc>
  <rcc rId="9481" sId="3">
    <oc r="E25">
      <v>11035</v>
    </oc>
    <nc r="E25"/>
  </rcc>
  <rcc rId="9482" sId="3">
    <oc r="E26">
      <v>15</v>
    </oc>
    <nc r="E26"/>
  </rcc>
  <rcc rId="9483" sId="3">
    <oc r="E27">
      <v>12830</v>
    </oc>
    <nc r="E27"/>
  </rcc>
  <rcc rId="9484" sId="3">
    <oc r="E28">
      <v>27735</v>
    </oc>
    <nc r="E28"/>
  </rcc>
  <rcc rId="9485" sId="3">
    <oc r="E29">
      <v>28790</v>
    </oc>
    <nc r="E29"/>
  </rcc>
  <rcc rId="9486" sId="3">
    <oc r="E30">
      <v>25480</v>
    </oc>
    <nc r="E30"/>
  </rcc>
  <rcc rId="9487" sId="3">
    <oc r="E31">
      <v>56900</v>
    </oc>
    <nc r="E31"/>
  </rcc>
  <rcc rId="9488" sId="4">
    <oc r="E2" t="inlineStr">
      <is>
        <t>Май</t>
      </is>
    </oc>
    <nc r="E2" t="inlineStr">
      <is>
        <t>Июнь</t>
      </is>
    </nc>
  </rcc>
  <rcc rId="9489" sId="4">
    <oc r="D7">
      <v>7645</v>
    </oc>
    <nc r="D7">
      <v>7685</v>
    </nc>
  </rcc>
  <rcc rId="9490" sId="4">
    <oc r="D8">
      <v>46985</v>
    </oc>
    <nc r="D8">
      <v>47240</v>
    </nc>
  </rcc>
  <rcc rId="9491" sId="4">
    <oc r="D9">
      <v>2900</v>
    </oc>
    <nc r="D9">
      <v>3045</v>
    </nc>
  </rcc>
  <rcc rId="9492" sId="4">
    <oc r="D10">
      <v>17685</v>
    </oc>
    <nc r="D10">
      <v>17885</v>
    </nc>
  </rcc>
  <rcc rId="9493" sId="4">
    <oc r="D11">
      <v>11665</v>
    </oc>
    <nc r="D11">
      <v>11825</v>
    </nc>
  </rcc>
  <rcc rId="9494" sId="4">
    <oc r="D12">
      <v>43545</v>
    </oc>
    <nc r="D12">
      <v>43725</v>
    </nc>
  </rcc>
  <rcc rId="9495" sId="4">
    <oc r="D13">
      <v>15950</v>
    </oc>
    <nc r="D13">
      <v>15990</v>
    </nc>
  </rcc>
  <rcc rId="9496" sId="4">
    <oc r="D14">
      <v>8860</v>
    </oc>
    <nc r="D14">
      <v>8895</v>
    </nc>
  </rcc>
  <rcc rId="9497" sId="4">
    <oc r="D15">
      <v>22425</v>
    </oc>
    <nc r="D15">
      <v>22785</v>
    </nc>
  </rcc>
  <rcc rId="9498" sId="4">
    <oc r="D16">
      <v>19570</v>
    </oc>
    <nc r="D16">
      <v>19830</v>
    </nc>
  </rcc>
  <rcc rId="9499" sId="4">
    <oc r="D17">
      <v>26655</v>
    </oc>
    <nc r="D17">
      <v>26865</v>
    </nc>
  </rcc>
  <rcc rId="9500" sId="4">
    <oc r="D18">
      <v>27205</v>
    </oc>
    <nc r="D18">
      <v>27520</v>
    </nc>
  </rcc>
  <rcc rId="9501" sId="4">
    <oc r="D19">
      <v>48980</v>
    </oc>
    <nc r="D19">
      <v>49160</v>
    </nc>
  </rcc>
  <rcc rId="9502" sId="4">
    <oc r="D20">
      <v>2695</v>
    </oc>
    <nc r="D20">
      <v>2800</v>
    </nc>
  </rcc>
  <rcc rId="9503" sId="4">
    <oc r="D21">
      <v>5450</v>
    </oc>
    <nc r="D21">
      <v>5720</v>
    </nc>
  </rcc>
  <rcc rId="9504" sId="4">
    <oc r="D22">
      <v>18330</v>
    </oc>
    <nc r="D22">
      <v>18570</v>
    </nc>
  </rcc>
  <rcc rId="9505" sId="4">
    <oc r="D23">
      <v>48670</v>
    </oc>
    <nc r="D23">
      <v>48695</v>
    </nc>
  </rcc>
  <rcc rId="9506" sId="4">
    <oc r="D24">
      <v>25125</v>
    </oc>
    <nc r="D24">
      <v>25480</v>
    </nc>
  </rcc>
  <rcc rId="9507" sId="4">
    <oc r="D25">
      <v>31225</v>
    </oc>
    <nc r="D25">
      <v>31420</v>
    </nc>
  </rcc>
  <rcc rId="9508" sId="4">
    <oc r="D26">
      <v>14045</v>
    </oc>
    <nc r="D26">
      <v>14200</v>
    </nc>
  </rcc>
  <rcc rId="9509" sId="4">
    <oc r="D27">
      <v>11785</v>
    </oc>
    <nc r="D27">
      <v>11960</v>
    </nc>
  </rcc>
  <rcc rId="9510" sId="4">
    <oc r="D28">
      <v>54385</v>
    </oc>
    <nc r="D28">
      <v>54645</v>
    </nc>
  </rcc>
  <rcc rId="9511" sId="4">
    <oc r="D29">
      <v>30345</v>
    </oc>
    <nc r="D29">
      <v>30610</v>
    </nc>
  </rcc>
  <rcc rId="9512" sId="4">
    <oc r="D30">
      <v>50395</v>
    </oc>
    <nc r="D30">
      <v>50520</v>
    </nc>
  </rcc>
  <rcc rId="9513" sId="4">
    <oc r="D31">
      <v>19400</v>
    </oc>
    <nc r="D31">
      <v>19585</v>
    </nc>
  </rcc>
  <rcc rId="9514" sId="4">
    <oc r="D32">
      <v>24980</v>
    </oc>
    <nc r="D32">
      <v>25275</v>
    </nc>
  </rcc>
  <rcc rId="9515" sId="4">
    <oc r="D33">
      <v>36145</v>
    </oc>
    <nc r="D33">
      <v>36270</v>
    </nc>
  </rcc>
  <rcc rId="9516" sId="4">
    <oc r="D34">
      <v>14705</v>
    </oc>
    <nc r="D34">
      <v>14975</v>
    </nc>
  </rcc>
  <rcc rId="9517" sId="4">
    <oc r="D35">
      <v>11095</v>
    </oc>
    <nc r="D35">
      <v>11155</v>
    </nc>
  </rcc>
  <rcc rId="9518" sId="4">
    <oc r="D36">
      <v>40445</v>
    </oc>
    <nc r="D36">
      <v>41150</v>
    </nc>
  </rcc>
  <rcc rId="9519" sId="4">
    <oc r="D37">
      <v>35655</v>
    </oc>
    <nc r="D37">
      <v>35825</v>
    </nc>
  </rcc>
  <rcc rId="9520" sId="4">
    <oc r="D38">
      <v>8755</v>
    </oc>
    <nc r="D38">
      <v>8955</v>
    </nc>
  </rcc>
  <rcc rId="9521" sId="4">
    <oc r="D39">
      <v>41205</v>
    </oc>
    <nc r="D39">
      <v>41280</v>
    </nc>
  </rcc>
  <rcc rId="9522" sId="4">
    <oc r="D40">
      <v>35410</v>
    </oc>
    <nc r="D40">
      <v>35560</v>
    </nc>
  </rcc>
  <rcc rId="9523" sId="4">
    <oc r="D41">
      <v>4195</v>
    </oc>
    <nc r="D41">
      <v>4200</v>
    </nc>
  </rcc>
  <rcc rId="9524" sId="4">
    <oc r="D42">
      <v>92620</v>
    </oc>
    <nc r="D42">
      <v>93115</v>
    </nc>
  </rcc>
  <rcc rId="9525" sId="4">
    <oc r="D43">
      <v>4490</v>
    </oc>
    <nc r="D43">
      <v>4800</v>
    </nc>
  </rcc>
  <rcc rId="9526" sId="4">
    <oc r="D45">
      <v>83380</v>
    </oc>
    <nc r="D45">
      <v>83660</v>
    </nc>
  </rcc>
  <rcc rId="9527" sId="4">
    <oc r="D46">
      <v>6870</v>
    </oc>
    <nc r="D46">
      <v>7000</v>
    </nc>
  </rcc>
  <rcc rId="9528" sId="4">
    <oc r="D47">
      <v>9125</v>
    </oc>
    <nc r="D47">
      <v>9275</v>
    </nc>
  </rcc>
  <rcc rId="9529" sId="4">
    <oc r="D48">
      <v>51845</v>
    </oc>
    <nc r="D48">
      <v>52010</v>
    </nc>
  </rcc>
  <rcc rId="9530" sId="4">
    <oc r="D49">
      <v>12320</v>
    </oc>
    <nc r="D49">
      <v>12470</v>
    </nc>
  </rcc>
  <rcc rId="9531" sId="4">
    <oc r="D50">
      <v>28940</v>
    </oc>
    <nc r="D50">
      <v>29155</v>
    </nc>
  </rcc>
  <rcc rId="9532" sId="4">
    <oc r="D51">
      <v>12340</v>
    </oc>
    <nc r="D51">
      <v>12570</v>
    </nc>
  </rcc>
  <rcc rId="9533" sId="4">
    <oc r="D52">
      <v>8405</v>
    </oc>
    <nc r="D52">
      <v>8525</v>
    </nc>
  </rcc>
  <rcc rId="9534" sId="4">
    <oc r="D53">
      <v>17830</v>
    </oc>
    <nc r="D53">
      <v>17950</v>
    </nc>
  </rcc>
  <rcc rId="9535" sId="4">
    <oc r="D54">
      <v>5155</v>
    </oc>
    <nc r="D54">
      <v>5205</v>
    </nc>
  </rcc>
  <rcc rId="9536" sId="4">
    <oc r="D55">
      <v>48815</v>
    </oc>
    <nc r="D55">
      <v>49135</v>
    </nc>
  </rcc>
  <rcc rId="9537" sId="4">
    <oc r="D56">
      <v>38645</v>
    </oc>
    <nc r="D56">
      <v>39490</v>
    </nc>
  </rcc>
  <rcc rId="9538" sId="4">
    <oc r="D57">
      <v>4360</v>
    </oc>
    <nc r="D57">
      <v>4425</v>
    </nc>
  </rcc>
  <rcc rId="9539" sId="4">
    <oc r="D58">
      <v>25730</v>
    </oc>
    <nc r="D58">
      <v>25910</v>
    </nc>
  </rcc>
  <rcc rId="9540" sId="4">
    <oc r="D59">
      <v>10285</v>
    </oc>
    <nc r="D59">
      <v>10455</v>
    </nc>
  </rcc>
  <rcc rId="9541" sId="4">
    <oc r="E7">
      <v>7685</v>
    </oc>
    <nc r="E7"/>
  </rcc>
  <rcc rId="9542" sId="4">
    <oc r="E8">
      <v>47240</v>
    </oc>
    <nc r="E8"/>
  </rcc>
  <rcc rId="9543" sId="4">
    <oc r="E9">
      <v>3045</v>
    </oc>
    <nc r="E9"/>
  </rcc>
  <rcc rId="9544" sId="4">
    <oc r="E10">
      <v>17885</v>
    </oc>
    <nc r="E10"/>
  </rcc>
  <rcc rId="9545" sId="4">
    <oc r="E11">
      <v>11825</v>
    </oc>
    <nc r="E11"/>
  </rcc>
  <rcc rId="9546" sId="4">
    <oc r="E12">
      <v>43725</v>
    </oc>
    <nc r="E12"/>
  </rcc>
  <rcc rId="9547" sId="4">
    <oc r="E13">
      <v>15990</v>
    </oc>
    <nc r="E13"/>
  </rcc>
  <rcc rId="9548" sId="4">
    <oc r="E14">
      <v>8895</v>
    </oc>
    <nc r="E14"/>
  </rcc>
  <rcc rId="9549" sId="4">
    <oc r="E15">
      <v>22785</v>
    </oc>
    <nc r="E15"/>
  </rcc>
  <rcc rId="9550" sId="4">
    <oc r="E16">
      <v>19830</v>
    </oc>
    <nc r="E16"/>
  </rcc>
  <rcc rId="9551" sId="4">
    <oc r="E17">
      <v>26865</v>
    </oc>
    <nc r="E17"/>
  </rcc>
  <rcc rId="9552" sId="4">
    <oc r="E18">
      <v>27520</v>
    </oc>
    <nc r="E18"/>
  </rcc>
  <rcc rId="9553" sId="4">
    <oc r="E19">
      <v>49160</v>
    </oc>
    <nc r="E19"/>
  </rcc>
  <rcc rId="9554" sId="4">
    <oc r="E20">
      <v>2800</v>
    </oc>
    <nc r="E20"/>
  </rcc>
  <rcc rId="9555" sId="4">
    <oc r="E21">
      <v>5720</v>
    </oc>
    <nc r="E21"/>
  </rcc>
  <rcc rId="9556" sId="4">
    <oc r="E22">
      <v>18570</v>
    </oc>
    <nc r="E22"/>
  </rcc>
  <rcc rId="9557" sId="4">
    <oc r="E23">
      <v>48695</v>
    </oc>
    <nc r="E23"/>
  </rcc>
  <rcc rId="9558" sId="4">
    <oc r="E24">
      <v>25480</v>
    </oc>
    <nc r="E24"/>
  </rcc>
  <rcc rId="9559" sId="4">
    <oc r="E25">
      <v>31420</v>
    </oc>
    <nc r="E25"/>
  </rcc>
  <rcc rId="9560" sId="4">
    <oc r="E26">
      <v>14200</v>
    </oc>
    <nc r="E26"/>
  </rcc>
  <rcc rId="9561" sId="4">
    <oc r="E27">
      <v>11960</v>
    </oc>
    <nc r="E27"/>
  </rcc>
  <rcc rId="9562" sId="4">
    <oc r="E28">
      <v>54645</v>
    </oc>
    <nc r="E28"/>
  </rcc>
  <rcc rId="9563" sId="4">
    <oc r="E29">
      <v>30610</v>
    </oc>
    <nc r="E29"/>
  </rcc>
  <rcc rId="9564" sId="4">
    <oc r="E30">
      <v>50520</v>
    </oc>
    <nc r="E30"/>
  </rcc>
  <rcc rId="9565" sId="4">
    <oc r="E31">
      <v>19585</v>
    </oc>
    <nc r="E31"/>
  </rcc>
  <rcc rId="9566" sId="4">
    <oc r="E32">
      <v>25275</v>
    </oc>
    <nc r="E32"/>
  </rcc>
  <rcc rId="9567" sId="4">
    <oc r="E33">
      <v>36270</v>
    </oc>
    <nc r="E33"/>
  </rcc>
  <rcc rId="9568" sId="4">
    <oc r="E34">
      <v>14975</v>
    </oc>
    <nc r="E34"/>
  </rcc>
  <rcc rId="9569" sId="4">
    <oc r="E35">
      <v>11155</v>
    </oc>
    <nc r="E35"/>
  </rcc>
  <rcc rId="9570" sId="4">
    <oc r="E36">
      <v>41150</v>
    </oc>
    <nc r="E36"/>
  </rcc>
  <rcc rId="9571" sId="4">
    <oc r="E37">
      <v>35825</v>
    </oc>
    <nc r="E37"/>
  </rcc>
  <rcc rId="9572" sId="4">
    <oc r="E38">
      <v>8955</v>
    </oc>
    <nc r="E38"/>
  </rcc>
  <rcc rId="9573" sId="4">
    <oc r="E39">
      <v>41280</v>
    </oc>
    <nc r="E39"/>
  </rcc>
  <rcc rId="9574" sId="4">
    <oc r="E40">
      <v>35560</v>
    </oc>
    <nc r="E40"/>
  </rcc>
  <rcc rId="9575" sId="4">
    <oc r="E41">
      <v>4200</v>
    </oc>
    <nc r="E41"/>
  </rcc>
  <rcc rId="9576" sId="4">
    <oc r="E42">
      <v>93115</v>
    </oc>
    <nc r="E42"/>
  </rcc>
  <rcc rId="9577" sId="4">
    <oc r="E43">
      <v>4800</v>
    </oc>
    <nc r="E43"/>
  </rcc>
  <rcc rId="9578" sId="4">
    <oc r="E44">
      <v>11390</v>
    </oc>
    <nc r="E44"/>
  </rcc>
  <rcc rId="9579" sId="4">
    <oc r="E45">
      <v>83660</v>
    </oc>
    <nc r="E45"/>
  </rcc>
  <rcc rId="9580" sId="4">
    <oc r="E46">
      <v>7000</v>
    </oc>
    <nc r="E46"/>
  </rcc>
  <rcc rId="9581" sId="4">
    <oc r="E47">
      <v>9275</v>
    </oc>
    <nc r="E47"/>
  </rcc>
  <rcc rId="9582" sId="4">
    <oc r="E48">
      <v>52010</v>
    </oc>
    <nc r="E48"/>
  </rcc>
  <rcc rId="9583" sId="4">
    <oc r="E49">
      <v>12470</v>
    </oc>
    <nc r="E49"/>
  </rcc>
  <rcc rId="9584" sId="4">
    <oc r="E50">
      <v>29155</v>
    </oc>
    <nc r="E50"/>
  </rcc>
  <rcc rId="9585" sId="4">
    <oc r="E51">
      <v>12570</v>
    </oc>
    <nc r="E51"/>
  </rcc>
  <rcc rId="9586" sId="4">
    <oc r="E52">
      <v>8525</v>
    </oc>
    <nc r="E52"/>
  </rcc>
  <rcc rId="9587" sId="4">
    <oc r="E53">
      <v>17950</v>
    </oc>
    <nc r="E53"/>
  </rcc>
  <rcc rId="9588" sId="4">
    <oc r="E54">
      <v>5205</v>
    </oc>
    <nc r="E54"/>
  </rcc>
  <rcc rId="9589" sId="4">
    <oc r="E55">
      <v>49135</v>
    </oc>
    <nc r="E55"/>
  </rcc>
  <rcc rId="9590" sId="4">
    <oc r="E56">
      <v>39490</v>
    </oc>
    <nc r="E56"/>
  </rcc>
  <rcc rId="9591" sId="4">
    <oc r="E57">
      <v>4425</v>
    </oc>
    <nc r="E57"/>
  </rcc>
  <rcc rId="9592" sId="4">
    <oc r="E58">
      <v>25910</v>
    </oc>
    <nc r="E58"/>
  </rcc>
  <rcc rId="9593" sId="4">
    <oc r="E59">
      <v>10455</v>
    </oc>
    <nc r="E59"/>
  </rcc>
  <rrc rId="9594" sId="5" ref="A27:XFD27" action="deleteRow">
    <undo index="5" exp="ref" v="1" dr="F27" r="G203" sId="5"/>
    <undo index="0" exp="area" ref3D="1" dr="$I$1:$M$1048576" dn="Z_59BB3A05_2517_4212_B4B0_766CE27362F6_.wvu.Cols" sId="5"/>
    <undo index="0" exp="area" ref3D="1" dr="$I$1:$M$1048576" dn="Z_11E80AD0_6AA7_470D_8311_11AF96F196E5_.wvu.Cols" sId="5"/>
    <rfmt sheetId="5" xfDxf="1" sqref="A27:XFD27" start="0" length="0"/>
    <rcc rId="0" sId="5" dxf="1">
      <nc r="A27" t="inlineStr">
        <is>
          <t>22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27" t="inlineStr">
        <is>
          <t>Ибрагимов Саид Магомедович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5" s="1" dxf="1">
      <nc r="C27" t="inlineStr">
        <is>
          <t>00347135-05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5" sqref="D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27">
        <v>50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27" t="inlineStr">
        <is>
          <t>Демонтаж</t>
        </is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</ndxf>
    </rcc>
    <rfmt sheetId="5" sqref="O27" start="0" length="0">
      <dxf>
        <font>
          <sz val="9"/>
          <color auto="1"/>
          <name val="Arial Cyr"/>
          <scheme val="none"/>
        </font>
        <alignment horizontal="center" vertical="top" readingOrder="0"/>
      </dxf>
    </rfmt>
  </rrc>
  <rcc rId="9595" sId="5">
    <nc r="A27" t="inlineStr">
      <is>
        <t>22</t>
      </is>
    </nc>
  </rcc>
  <rcc rId="9596" sId="5">
    <oc r="E2" t="inlineStr">
      <is>
        <t>Май</t>
      </is>
    </oc>
    <nc r="E2" t="inlineStr">
      <is>
        <t>Июнь</t>
      </is>
    </nc>
  </rcc>
  <rcc rId="9597" sId="5">
    <oc r="D6">
      <v>12270</v>
    </oc>
    <nc r="D6">
      <v>12365</v>
    </nc>
  </rcc>
  <rcc rId="9598" sId="5">
    <oc r="D7">
      <v>4695</v>
    </oc>
    <nc r="D7">
      <v>4765</v>
    </nc>
  </rcc>
  <rcc rId="9599" sId="5">
    <oc r="D8">
      <v>10905</v>
    </oc>
    <nc r="D8">
      <v>11065</v>
    </nc>
  </rcc>
  <rcc rId="9600" sId="5">
    <oc r="D9">
      <v>7150</v>
    </oc>
    <nc r="D9">
      <v>7345</v>
    </nc>
  </rcc>
  <rcc rId="9601" sId="5">
    <oc r="D10">
      <v>16065</v>
    </oc>
    <nc r="D10">
      <v>16310</v>
    </nc>
  </rcc>
  <rcc rId="9602" sId="5">
    <oc r="D11">
      <v>44390</v>
    </oc>
    <nc r="D11">
      <v>44710</v>
    </nc>
  </rcc>
  <rcc rId="9603" sId="5">
    <oc r="D12">
      <v>15485</v>
    </oc>
    <nc r="D12">
      <v>15840</v>
    </nc>
  </rcc>
  <rcc rId="9604" sId="5">
    <oc r="D13">
      <v>12020</v>
    </oc>
    <nc r="D13">
      <v>12120</v>
    </nc>
  </rcc>
  <rcc rId="9605" sId="5">
    <oc r="D14">
      <v>67050</v>
    </oc>
    <nc r="D14">
      <v>67310</v>
    </nc>
  </rcc>
  <rcc rId="9606" sId="5">
    <oc r="D15">
      <v>18140</v>
    </oc>
    <nc r="D15">
      <v>18315</v>
    </nc>
  </rcc>
  <rcc rId="9607" sId="5">
    <oc r="D16">
      <v>4526</v>
    </oc>
    <nc r="D16">
      <v>4635</v>
    </nc>
  </rcc>
  <rcc rId="9608" sId="5">
    <oc r="D17">
      <v>30995</v>
    </oc>
    <nc r="D17">
      <v>31090</v>
    </nc>
  </rcc>
  <rcc rId="9609" sId="5">
    <oc r="D18">
      <v>14820</v>
    </oc>
    <nc r="D18">
      <v>15065</v>
    </nc>
  </rcc>
  <rcc rId="9610" sId="5">
    <oc r="D19">
      <v>8580</v>
    </oc>
    <nc r="D19">
      <v>8950</v>
    </nc>
  </rcc>
  <rcc rId="9611" sId="5">
    <oc r="D20">
      <v>46590</v>
    </oc>
    <nc r="D20">
      <v>47090</v>
    </nc>
  </rcc>
  <rcc rId="9612" sId="5">
    <oc r="D21">
      <v>65725</v>
    </oc>
    <nc r="D21">
      <v>66125</v>
    </nc>
  </rcc>
  <rcc rId="9613" sId="5">
    <oc r="D22">
      <v>46640</v>
    </oc>
    <nc r="D22">
      <v>47160</v>
    </nc>
  </rcc>
  <rcc rId="9614" sId="5">
    <oc r="D23">
      <v>9475</v>
    </oc>
    <nc r="D23">
      <v>9540</v>
    </nc>
  </rcc>
  <rcc rId="9615" sId="5">
    <oc r="D24">
      <v>6105</v>
    </oc>
    <nc r="D24">
      <v>6235</v>
    </nc>
  </rcc>
  <rcc rId="9616" sId="5">
    <oc r="D25">
      <v>13670</v>
    </oc>
    <nc r="D25">
      <v>13790</v>
    </nc>
  </rcc>
  <rcc rId="9617" sId="5">
    <oc r="D26">
      <v>7995</v>
    </oc>
    <nc r="D26">
      <v>8060</v>
    </nc>
  </rcc>
  <rcc rId="9618" sId="5">
    <oc r="D27">
      <v>0</v>
    </oc>
    <nc r="D27">
      <v>335</v>
    </nc>
  </rcc>
  <rcc rId="9619" sId="5">
    <oc r="D28">
      <v>4125</v>
    </oc>
    <nc r="D28">
      <v>4175</v>
    </nc>
  </rcc>
  <rcc rId="9620" sId="5">
    <oc r="D29">
      <v>15715</v>
    </oc>
    <nc r="D29">
      <v>16120</v>
    </nc>
  </rcc>
  <rcc rId="9621" sId="5">
    <oc r="D30">
      <v>57535</v>
    </oc>
    <nc r="D30">
      <v>57740</v>
    </nc>
  </rcc>
  <rcc rId="9622" sId="5">
    <oc r="D31">
      <v>16210</v>
    </oc>
    <nc r="D31">
      <v>16515</v>
    </nc>
  </rcc>
  <rcc rId="9623" sId="5">
    <oc r="D32">
      <v>16855</v>
    </oc>
    <nc r="D32">
      <v>16970</v>
    </nc>
  </rcc>
  <rcc rId="9624" sId="5">
    <oc r="D33">
      <v>53375</v>
    </oc>
    <nc r="D33">
      <v>53490</v>
    </nc>
  </rcc>
  <rcc rId="9625" sId="5">
    <oc r="D34">
      <v>11885</v>
    </oc>
    <nc r="D34">
      <v>12005</v>
    </nc>
  </rcc>
  <rcc rId="9626" sId="5">
    <oc r="D35">
      <v>9510</v>
    </oc>
    <nc r="D35">
      <v>9620</v>
    </nc>
  </rcc>
  <rcc rId="9627" sId="5">
    <oc r="D36">
      <v>65250</v>
    </oc>
    <nc r="D36">
      <v>65550</v>
    </nc>
  </rcc>
  <rcc rId="9628" sId="5">
    <oc r="D37">
      <v>23540</v>
    </oc>
    <nc r="D37">
      <v>23695</v>
    </nc>
  </rcc>
  <rcc rId="9629" sId="5">
    <oc r="D38">
      <v>85500</v>
    </oc>
    <nc r="D38">
      <v>85900</v>
    </nc>
  </rcc>
  <rcc rId="9630" sId="5">
    <oc r="D39">
      <v>9690</v>
    </oc>
    <nc r="D39">
      <v>9835</v>
    </nc>
  </rcc>
  <rcc rId="9631" sId="5">
    <oc r="D40">
      <v>62100</v>
    </oc>
    <nc r="D40">
      <v>62330</v>
    </nc>
  </rcc>
  <rcc rId="9632" sId="5">
    <oc r="D41">
      <v>15960</v>
    </oc>
    <nc r="D41">
      <v>16175</v>
    </nc>
  </rcc>
  <rcc rId="9633" sId="5">
    <oc r="D42">
      <v>102080</v>
    </oc>
    <nc r="D42">
      <v>102785</v>
    </nc>
  </rcc>
  <rcc rId="9634" sId="5">
    <oc r="D43">
      <v>10975</v>
    </oc>
    <nc r="D43">
      <v>11225</v>
    </nc>
  </rcc>
  <rcc rId="9635" sId="5">
    <oc r="D44">
      <v>22500</v>
    </oc>
    <nc r="D44">
      <v>22540</v>
    </nc>
  </rcc>
  <rcc rId="9636" sId="5">
    <oc r="D45">
      <v>17980</v>
    </oc>
    <nc r="D45">
      <v>18145</v>
    </nc>
  </rcc>
  <rcc rId="9637" sId="5">
    <oc r="D46">
      <v>30135</v>
    </oc>
    <nc r="D46">
      <v>30275</v>
    </nc>
  </rcc>
  <rcc rId="9638" sId="5">
    <oc r="D47">
      <v>6945</v>
    </oc>
    <nc r="D47">
      <v>7135</v>
    </nc>
  </rcc>
  <rcc rId="9639" sId="5">
    <oc r="D48">
      <v>23505</v>
    </oc>
    <nc r="D48">
      <v>23600</v>
    </nc>
  </rcc>
  <rcc rId="9640" sId="5">
    <oc r="D49">
      <v>31530</v>
    </oc>
    <nc r="D49">
      <v>31805</v>
    </nc>
  </rcc>
  <rcc rId="9641" sId="5">
    <oc r="D50">
      <v>17225</v>
    </oc>
    <nc r="D50">
      <v>17340</v>
    </nc>
  </rcc>
  <rcc rId="9642" sId="5">
    <oc r="D51">
      <v>67600</v>
    </oc>
    <nc r="D51">
      <v>67800</v>
    </nc>
  </rcc>
  <rcc rId="9643" sId="5">
    <oc r="D52">
      <v>18835</v>
    </oc>
    <nc r="D52">
      <v>19080</v>
    </nc>
  </rcc>
  <rcc rId="9644" sId="5">
    <oc r="D53">
      <v>35130</v>
    </oc>
    <nc r="D53">
      <v>35215</v>
    </nc>
  </rcc>
  <rcc rId="9645" sId="5">
    <oc r="D54">
      <v>37140</v>
    </oc>
    <nc r="D54">
      <v>37440</v>
    </nc>
  </rcc>
  <rcc rId="9646" sId="5">
    <oc r="D55">
      <v>4615</v>
    </oc>
    <nc r="D55">
      <v>4945</v>
    </nc>
  </rcc>
  <rcc rId="9647" sId="5">
    <oc r="D56">
      <v>249005</v>
    </oc>
    <nc r="D56">
      <v>249890</v>
    </nc>
  </rcc>
  <rcc rId="9648" sId="5">
    <oc r="D57">
      <v>30790</v>
    </oc>
    <nc r="D57">
      <v>30900</v>
    </nc>
  </rcc>
  <rcc rId="9649" sId="5">
    <oc r="D58">
      <v>585</v>
    </oc>
    <nc r="D58">
      <v>1135</v>
    </nc>
  </rcc>
  <rcc rId="9650" sId="5">
    <oc r="D59">
      <v>65295</v>
    </oc>
    <nc r="D59">
      <v>65385</v>
    </nc>
  </rcc>
  <rcc rId="9651" sId="5">
    <oc r="D60">
      <v>36450</v>
    </oc>
    <nc r="D60">
      <v>36640</v>
    </nc>
  </rcc>
  <rcc rId="9652" sId="5">
    <oc r="D61">
      <v>1915</v>
    </oc>
    <nc r="D61">
      <v>2060</v>
    </nc>
  </rcc>
  <rcc rId="9653" sId="5">
    <oc r="D62">
      <v>7060</v>
    </oc>
    <nc r="D62">
      <v>7175</v>
    </nc>
  </rcc>
  <rcc rId="9654" sId="5">
    <oc r="D64">
      <v>16530</v>
    </oc>
    <nc r="D64">
      <v>16680</v>
    </nc>
  </rcc>
  <rcc rId="9655" sId="5">
    <oc r="D65">
      <v>5130</v>
    </oc>
    <nc r="D65">
      <v>5240</v>
    </nc>
  </rcc>
  <rcc rId="9656" sId="5">
    <oc r="D66">
      <v>20360</v>
    </oc>
    <nc r="D66">
      <v>20565</v>
    </nc>
  </rcc>
  <rcc rId="9657" sId="5">
    <oc r="D67">
      <v>21785</v>
    </oc>
    <nc r="D67">
      <v>22400</v>
    </nc>
  </rcc>
  <rcc rId="9658" sId="5">
    <oc r="D68">
      <v>4285</v>
    </oc>
    <nc r="D68">
      <v>4530</v>
    </nc>
  </rcc>
  <rcc rId="9659" sId="5">
    <oc r="D70">
      <v>19690</v>
    </oc>
    <nc r="D70">
      <v>19750</v>
    </nc>
  </rcc>
  <rcc rId="9660" sId="5">
    <oc r="D71">
      <v>33405</v>
    </oc>
    <nc r="D71">
      <v>33650</v>
    </nc>
  </rcc>
  <rcc rId="9661" sId="5">
    <oc r="D72">
      <v>30365</v>
    </oc>
    <nc r="D72">
      <v>30550</v>
    </nc>
  </rcc>
  <rcc rId="9662" sId="5">
    <oc r="D74">
      <v>3350</v>
    </oc>
    <nc r="D74">
      <v>3535</v>
    </nc>
  </rcc>
  <rcc rId="9663" sId="5">
    <oc r="D75">
      <v>5020</v>
    </oc>
    <nc r="D75">
      <v>5030</v>
    </nc>
  </rcc>
  <rcc rId="9664" sId="5">
    <oc r="D76">
      <v>48130</v>
    </oc>
    <nc r="D76">
      <v>48925</v>
    </nc>
  </rcc>
  <rcc rId="9665" sId="5">
    <oc r="D77">
      <v>9870</v>
    </oc>
    <nc r="D77">
      <v>9995</v>
    </nc>
  </rcc>
  <rcc rId="9666" sId="5">
    <oc r="D78">
      <v>10355</v>
    </oc>
    <nc r="D78">
      <v>10465</v>
    </nc>
  </rcc>
  <rcc rId="9667" sId="5">
    <oc r="D79">
      <v>5875</v>
    </oc>
    <nc r="D79">
      <v>6005</v>
    </nc>
  </rcc>
  <rcc rId="9668" sId="5">
    <oc r="D80">
      <v>4290</v>
    </oc>
    <nc r="D80">
      <v>4505</v>
    </nc>
  </rcc>
  <rcc rId="9669" sId="5">
    <oc r="D81">
      <v>9265</v>
    </oc>
    <nc r="D81">
      <v>9365</v>
    </nc>
  </rcc>
  <rcc rId="9670" sId="5">
    <oc r="D82">
      <v>1390</v>
    </oc>
    <nc r="D82">
      <v>1455</v>
    </nc>
  </rcc>
  <rcc rId="9671" sId="5">
    <oc r="D83">
      <v>14660</v>
    </oc>
    <nc r="D83">
      <v>14710</v>
    </nc>
  </rcc>
  <rcc rId="9672" sId="5">
    <oc r="D85">
      <v>24265</v>
    </oc>
    <nc r="D85">
      <v>24390</v>
    </nc>
  </rcc>
  <rcc rId="9673" sId="5">
    <oc r="D86">
      <v>26230</v>
    </oc>
    <nc r="D86">
      <v>26295</v>
    </nc>
  </rcc>
  <rcc rId="9674" sId="5">
    <oc r="D87">
      <v>7905</v>
    </oc>
    <nc r="D87">
      <v>7950</v>
    </nc>
  </rcc>
  <rcc rId="9675" sId="5">
    <oc r="D88">
      <v>2790</v>
    </oc>
    <nc r="D88">
      <v>2830</v>
    </nc>
  </rcc>
  <rcc rId="9676" sId="5">
    <oc r="D89">
      <v>25460</v>
    </oc>
    <nc r="D89">
      <v>26585</v>
    </nc>
  </rcc>
  <rcc rId="9677" sId="5">
    <oc r="D90">
      <v>26310</v>
    </oc>
    <nc r="D90">
      <v>26390</v>
    </nc>
  </rcc>
  <rcc rId="9678" sId="5">
    <oc r="D91">
      <v>59990</v>
    </oc>
    <nc r="D91">
      <v>60415</v>
    </nc>
  </rcc>
  <rcc rId="9679" sId="5">
    <oc r="D92">
      <v>37430</v>
    </oc>
    <nc r="D92">
      <v>37625</v>
    </nc>
  </rcc>
  <rcc rId="9680" sId="5">
    <oc r="D94">
      <v>14450</v>
    </oc>
    <nc r="D94">
      <v>14455</v>
    </nc>
  </rcc>
  <rcc rId="9681" sId="5">
    <oc r="D95">
      <v>16395</v>
    </oc>
    <nc r="D95">
      <v>16660</v>
    </nc>
  </rcc>
  <rcc rId="9682" sId="5">
    <oc r="D96">
      <v>5265</v>
    </oc>
    <nc r="D96">
      <v>5430</v>
    </nc>
  </rcc>
  <rcc rId="9683" sId="5">
    <oc r="D97">
      <v>30070</v>
    </oc>
    <nc r="D97">
      <v>30370</v>
    </nc>
  </rcc>
  <rcc rId="9684" sId="5">
    <oc r="D98">
      <v>6910</v>
    </oc>
    <nc r="D98">
      <v>7030</v>
    </nc>
  </rcc>
  <rcc rId="9685" sId="5">
    <oc r="D99">
      <v>38750</v>
    </oc>
    <nc r="D99">
      <v>39145</v>
    </nc>
  </rcc>
  <rcc rId="9686" sId="5">
    <oc r="D100">
      <v>28180</v>
    </oc>
    <nc r="D100">
      <v>28320</v>
    </nc>
  </rcc>
  <rcc rId="9687" sId="5">
    <oc r="D101">
      <v>24750</v>
    </oc>
    <nc r="D101">
      <v>25145</v>
    </nc>
  </rcc>
  <rcc rId="9688" sId="5">
    <oc r="D102">
      <v>13600</v>
    </oc>
    <nc r="D102">
      <v>13785</v>
    </nc>
  </rcc>
  <rcc rId="9689" sId="5">
    <oc r="D103">
      <v>12250</v>
    </oc>
    <nc r="D103">
      <v>12420</v>
    </nc>
  </rcc>
  <rcc rId="9690" sId="5">
    <oc r="D104">
      <v>21935</v>
    </oc>
    <nc r="D104">
      <v>22090</v>
    </nc>
  </rcc>
  <rcc rId="9691" sId="5">
    <oc r="D105">
      <v>2650</v>
    </oc>
    <nc r="D105">
      <v>2775</v>
    </nc>
  </rcc>
  <rcc rId="9692" sId="5">
    <oc r="D106">
      <v>7110</v>
    </oc>
    <nc r="D106">
      <v>7270</v>
    </nc>
  </rcc>
  <rcc rId="9693" sId="5">
    <oc r="D107">
      <v>5475</v>
    </oc>
    <nc r="D107">
      <v>5480</v>
    </nc>
  </rcc>
  <rcc rId="9694" sId="5">
    <oc r="D108">
      <v>94645</v>
    </oc>
    <nc r="D108">
      <v>94835</v>
    </nc>
  </rcc>
  <rcc rId="9695" sId="5">
    <oc r="D110">
      <v>9170</v>
    </oc>
    <nc r="D110">
      <v>9445</v>
    </nc>
  </rcc>
  <rcc rId="9696" sId="5">
    <oc r="D111">
      <v>20395</v>
    </oc>
    <nc r="D111">
      <v>20800</v>
    </nc>
  </rcc>
  <rcc rId="9697" sId="5">
    <oc r="D112">
      <v>3355</v>
    </oc>
    <nc r="D112">
      <v>3415</v>
    </nc>
  </rcc>
  <rcc rId="9698" sId="5">
    <oc r="D113">
      <v>16700</v>
    </oc>
    <nc r="D113">
      <v>16915</v>
    </nc>
  </rcc>
  <rcc rId="9699" sId="5">
    <oc r="D114">
      <v>8450</v>
    </oc>
    <nc r="D114">
      <v>8640</v>
    </nc>
  </rcc>
  <rcc rId="9700" sId="5">
    <oc r="D115">
      <v>43865</v>
    </oc>
    <nc r="D115">
      <v>44105</v>
    </nc>
  </rcc>
  <rcc rId="9701" sId="5">
    <oc r="D116">
      <v>34215</v>
    </oc>
    <nc r="D116">
      <v>34350</v>
    </nc>
  </rcc>
  <rcc rId="9702" sId="5">
    <oc r="D117">
      <v>92415</v>
    </oc>
    <nc r="D117">
      <v>92695</v>
    </nc>
  </rcc>
  <rcc rId="9703" sId="5">
    <oc r="D118">
      <v>35885</v>
    </oc>
    <nc r="D118">
      <v>36125</v>
    </nc>
  </rcc>
  <rcc rId="9704" sId="5">
    <oc r="D120">
      <v>83920</v>
    </oc>
    <nc r="D120">
      <v>84110</v>
    </nc>
  </rcc>
  <rcc rId="9705" sId="5">
    <oc r="D121">
      <v>80280</v>
    </oc>
    <nc r="D121">
      <v>80545</v>
    </nc>
  </rcc>
  <rcc rId="9706" sId="5">
    <oc r="D122">
      <v>13810</v>
    </oc>
    <nc r="D122">
      <v>13970</v>
    </nc>
  </rcc>
  <rcc rId="9707" sId="5">
    <oc r="D123">
      <v>4035</v>
    </oc>
    <nc r="D123">
      <v>4115</v>
    </nc>
  </rcc>
  <rcc rId="9708" sId="5">
    <oc r="D124">
      <v>6560</v>
    </oc>
    <nc r="D124">
      <v>6720</v>
    </nc>
  </rcc>
  <rcc rId="9709" sId="5">
    <oc r="D125">
      <v>7775</v>
    </oc>
    <nc r="D125">
      <v>7955</v>
    </nc>
  </rcc>
  <rcc rId="9710" sId="5">
    <oc r="D126">
      <v>27810</v>
    </oc>
    <nc r="D126">
      <v>28095</v>
    </nc>
  </rcc>
  <rcc rId="9711" sId="5">
    <oc r="D127">
      <v>52925</v>
    </oc>
    <nc r="D127">
      <v>53420</v>
    </nc>
  </rcc>
  <rcc rId="9712" sId="5">
    <oc r="D128">
      <v>4970</v>
    </oc>
    <nc r="D128">
      <v>5195</v>
    </nc>
  </rcc>
  <rcc rId="9713" sId="5">
    <oc r="D129">
      <v>13970</v>
    </oc>
    <nc r="D129">
      <v>14120</v>
    </nc>
  </rcc>
  <rcc rId="9714" sId="5">
    <oc r="D130">
      <v>8535</v>
    </oc>
    <nc r="D130">
      <v>8835</v>
    </nc>
  </rcc>
  <rcc rId="9715" sId="5">
    <oc r="D131">
      <v>7080</v>
    </oc>
    <nc r="D131">
      <v>7160</v>
    </nc>
  </rcc>
  <rcc rId="9716" sId="5">
    <oc r="D132">
      <v>8290</v>
    </oc>
    <nc r="D132">
      <v>8325</v>
    </nc>
  </rcc>
  <rcc rId="9717" sId="5">
    <oc r="D133">
      <v>17330</v>
    </oc>
    <nc r="D133">
      <v>17460</v>
    </nc>
  </rcc>
  <rcc rId="9718" sId="5">
    <oc r="D134">
      <v>15920</v>
    </oc>
    <nc r="D134">
      <v>16075</v>
    </nc>
  </rcc>
  <rcc rId="9719" sId="5">
    <oc r="D135">
      <v>28450</v>
    </oc>
    <nc r="D135">
      <v>28595</v>
    </nc>
  </rcc>
  <rcc rId="9720" sId="5">
    <oc r="D136">
      <v>55640</v>
    </oc>
    <nc r="D136">
      <v>55905</v>
    </nc>
  </rcc>
  <rcc rId="9721" sId="5">
    <oc r="D137">
      <v>26235</v>
    </oc>
    <nc r="D137">
      <v>26460</v>
    </nc>
  </rcc>
  <rcc rId="9722" sId="5">
    <oc r="D138">
      <v>24790</v>
    </oc>
    <nc r="D138">
      <v>25150</v>
    </nc>
  </rcc>
  <rcc rId="9723" sId="5">
    <oc r="D139">
      <v>38800</v>
    </oc>
    <nc r="D139">
      <v>38920</v>
    </nc>
  </rcc>
  <rcc rId="9724" sId="5">
    <oc r="D140">
      <v>17050</v>
    </oc>
    <nc r="D140">
      <v>17190</v>
    </nc>
  </rcc>
  <rcc rId="9725" sId="5">
    <oc r="D141">
      <v>7325</v>
    </oc>
    <nc r="D141">
      <v>7435</v>
    </nc>
  </rcc>
  <rcc rId="9726" sId="5">
    <oc r="D142">
      <v>23740</v>
    </oc>
    <nc r="D142">
      <v>24110</v>
    </nc>
  </rcc>
  <rcc rId="9727" sId="5">
    <oc r="D143">
      <v>39910</v>
    </oc>
    <nc r="D143">
      <v>40040</v>
    </nc>
  </rcc>
  <rcc rId="9728" sId="5">
    <oc r="D144">
      <v>50630</v>
    </oc>
    <nc r="D144">
      <v>51145</v>
    </nc>
  </rcc>
  <rcc rId="9729" sId="5">
    <oc r="D145">
      <v>8325</v>
    </oc>
    <nc r="D145">
      <v>8510</v>
    </nc>
  </rcc>
  <rcc rId="9730" sId="5">
    <oc r="D146">
      <v>9595</v>
    </oc>
    <nc r="D146">
      <v>9895</v>
    </nc>
  </rcc>
  <rcc rId="9731" sId="5">
    <oc r="D147">
      <v>25690</v>
    </oc>
    <nc r="D147">
      <v>25970</v>
    </nc>
  </rcc>
  <rcc rId="9732" sId="5">
    <oc r="D148">
      <v>12285</v>
    </oc>
    <nc r="D148">
      <v>12370</v>
    </nc>
  </rcc>
  <rcc rId="9733" sId="5">
    <oc r="D149">
      <v>38575</v>
    </oc>
    <nc r="D149">
      <v>38740</v>
    </nc>
  </rcc>
  <rcc rId="9734" sId="5">
    <oc r="D150">
      <v>37060</v>
    </oc>
    <nc r="D150">
      <v>37215</v>
    </nc>
  </rcc>
  <rcc rId="9735" sId="5">
    <oc r="D151">
      <v>41570</v>
    </oc>
    <nc r="D151">
      <v>41755</v>
    </nc>
  </rcc>
  <rcc rId="9736" sId="5">
    <oc r="D152">
      <v>21425</v>
    </oc>
    <nc r="D152">
      <v>21580</v>
    </nc>
  </rcc>
  <rcc rId="9737" sId="5">
    <oc r="D154">
      <v>26395</v>
    </oc>
    <nc r="D154">
      <v>26605</v>
    </nc>
  </rcc>
  <rcc rId="9738" sId="5">
    <oc r="D155">
      <v>69265</v>
    </oc>
    <nc r="D155">
      <v>69945</v>
    </nc>
  </rcc>
  <rcc rId="9739" sId="5">
    <oc r="D156">
      <v>20775</v>
    </oc>
    <nc r="D156">
      <v>21070</v>
    </nc>
  </rcc>
  <rcc rId="9740" sId="5">
    <oc r="D157">
      <v>32955</v>
    </oc>
    <nc r="D157">
      <v>33215</v>
    </nc>
  </rcc>
  <rcc rId="9741" sId="5">
    <oc r="D158">
      <v>1995</v>
    </oc>
    <nc r="D158">
      <v>2125</v>
    </nc>
  </rcc>
  <rcc rId="9742" sId="5">
    <oc r="D159">
      <v>6630</v>
    </oc>
    <nc r="D159">
      <v>6690</v>
    </nc>
  </rcc>
  <rcc rId="9743" sId="5">
    <oc r="D160">
      <v>8920</v>
    </oc>
    <nc r="D160">
      <v>9290</v>
    </nc>
  </rcc>
  <rcc rId="9744" sId="5">
    <oc r="D161">
      <v>90440</v>
    </oc>
    <nc r="D161">
      <v>90550</v>
    </nc>
  </rcc>
  <rcc rId="9745" sId="5">
    <oc r="D162">
      <v>67195</v>
    </oc>
    <nc r="D162">
      <v>67645</v>
    </nc>
  </rcc>
  <rcc rId="9746" sId="5">
    <oc r="D163">
      <v>16290</v>
    </oc>
    <nc r="D163">
      <v>16555</v>
    </nc>
  </rcc>
  <rcc rId="9747" sId="5">
    <oc r="D164">
      <v>46080</v>
    </oc>
    <nc r="D164">
      <v>46165</v>
    </nc>
  </rcc>
  <rcc rId="9748" sId="5">
    <oc r="D166">
      <v>20465</v>
    </oc>
    <nc r="D166">
      <v>20625</v>
    </nc>
  </rcc>
  <rcc rId="9749" sId="5">
    <oc r="D167">
      <v>49610</v>
    </oc>
    <nc r="D167">
      <v>49770</v>
    </nc>
  </rcc>
  <rcc rId="9750" sId="5">
    <oc r="D168">
      <v>11880</v>
    </oc>
    <nc r="D168">
      <v>11980</v>
    </nc>
  </rcc>
  <rcc rId="9751" sId="5">
    <oc r="D169">
      <v>11245</v>
    </oc>
    <nc r="D169">
      <v>11380</v>
    </nc>
  </rcc>
  <rcc rId="9752" sId="5">
    <oc r="D170">
      <v>8245</v>
    </oc>
    <nc r="D170">
      <v>8395</v>
    </nc>
  </rcc>
  <rcc rId="9753" sId="5">
    <oc r="D171">
      <v>66715</v>
    </oc>
    <nc r="D171">
      <v>66980</v>
    </nc>
  </rcc>
  <rcc rId="9754" sId="5">
    <oc r="D172">
      <v>37385</v>
    </oc>
    <nc r="D172">
      <v>37570</v>
    </nc>
  </rcc>
  <rcc rId="9755" sId="5">
    <oc r="D173">
      <v>15620</v>
    </oc>
    <nc r="D173">
      <v>15830</v>
    </nc>
  </rcc>
  <rcc rId="9756" sId="5">
    <oc r="D174">
      <v>8180</v>
    </oc>
    <nc r="D174">
      <v>8423</v>
    </nc>
  </rcc>
  <rcc rId="9757" sId="5">
    <oc r="D175">
      <v>50020</v>
    </oc>
    <nc r="D175">
      <v>50335</v>
    </nc>
  </rcc>
  <rcc rId="9758" sId="5">
    <oc r="D176">
      <v>43550</v>
    </oc>
    <nc r="D176">
      <v>43670</v>
    </nc>
  </rcc>
  <rcc rId="9759" sId="5">
    <oc r="D177">
      <v>28880</v>
    </oc>
    <nc r="D177">
      <v>29180</v>
    </nc>
  </rcc>
  <rcc rId="9760" sId="5">
    <oc r="D178">
      <v>121050</v>
    </oc>
    <nc r="D178">
      <v>121760</v>
    </nc>
  </rcc>
  <rcc rId="9761" sId="5">
    <oc r="D179">
      <v>43480</v>
    </oc>
    <nc r="D179">
      <v>43860</v>
    </nc>
  </rcc>
  <rcc rId="9762" sId="5">
    <oc r="D180">
      <v>36350</v>
    </oc>
    <nc r="D180">
      <v>36555</v>
    </nc>
  </rcc>
  <rcc rId="9763" sId="5">
    <oc r="D181">
      <v>7460</v>
    </oc>
    <nc r="D181">
      <v>7660</v>
    </nc>
  </rcc>
  <rcc rId="9764" sId="5">
    <oc r="D182">
      <v>6710</v>
    </oc>
    <nc r="D182">
      <v>6900</v>
    </nc>
  </rcc>
  <rcc rId="9765" sId="5">
    <oc r="D183">
      <v>29445</v>
    </oc>
    <nc r="D183">
      <v>29595</v>
    </nc>
  </rcc>
  <rcc rId="9766" sId="5">
    <oc r="D184">
      <v>19595</v>
    </oc>
    <nc r="D184">
      <v>19900</v>
    </nc>
  </rcc>
  <rcc rId="9767" sId="5">
    <oc r="D185">
      <v>8345</v>
    </oc>
    <nc r="D185">
      <v>8535</v>
    </nc>
  </rcc>
  <rcc rId="9768" sId="5">
    <oc r="D186">
      <v>15305</v>
    </oc>
    <nc r="D186">
      <v>15550</v>
    </nc>
  </rcc>
  <rcc rId="9769" sId="5">
    <oc r="D187">
      <v>39615</v>
    </oc>
    <nc r="D187">
      <v>39685</v>
    </nc>
  </rcc>
  <rcc rId="9770" sId="5">
    <oc r="D188">
      <v>11315</v>
    </oc>
    <nc r="D188">
      <v>11415</v>
    </nc>
  </rcc>
  <rcc rId="9771" sId="5" odxf="1" dxf="1">
    <oc r="D189">
      <v>117445</v>
    </oc>
    <nc r="D189">
      <v>117800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9772" sId="5">
    <oc r="D190">
      <v>3475</v>
    </oc>
    <nc r="D190">
      <v>3785</v>
    </nc>
  </rcc>
  <rcc rId="9773" sId="5">
    <oc r="D191">
      <v>19900</v>
    </oc>
    <nc r="D191">
      <v>20315</v>
    </nc>
  </rcc>
  <rcc rId="9774" sId="5">
    <oc r="D192">
      <v>29040</v>
    </oc>
    <nc r="D192">
      <v>29255</v>
    </nc>
  </rcc>
  <rcc rId="9775" sId="5">
    <oc r="D193">
      <v>20180</v>
    </oc>
    <nc r="D193">
      <v>20590</v>
    </nc>
  </rcc>
  <rcc rId="9776" sId="5">
    <oc r="D195">
      <v>8375</v>
    </oc>
    <nc r="D195">
      <v>8515</v>
    </nc>
  </rcc>
  <rcc rId="9777" sId="5">
    <oc r="D196">
      <v>12110</v>
    </oc>
    <nc r="D196">
      <v>12255</v>
    </nc>
  </rcc>
  <rcc rId="9778" sId="5">
    <oc r="D197">
      <v>7785</v>
    </oc>
    <nc r="D197">
      <v>7940</v>
    </nc>
  </rcc>
  <rcc rId="9779" sId="5">
    <oc r="D198">
      <v>15295</v>
    </oc>
    <nc r="D198">
      <v>15535</v>
    </nc>
  </rcc>
  <rcc rId="9780" sId="5">
    <oc r="D199">
      <v>16020</v>
    </oc>
    <nc r="D199">
      <v>16040</v>
    </nc>
  </rcc>
  <rcc rId="9781" sId="5">
    <oc r="D200">
      <v>20205</v>
    </oc>
    <nc r="D200">
      <v>20485</v>
    </nc>
  </rcc>
  <rcc rId="9782" sId="5">
    <oc r="D201">
      <v>12845</v>
    </oc>
    <nc r="D201">
      <v>13080</v>
    </nc>
  </rcc>
  <rcc rId="9783" sId="5">
    <oc r="E6">
      <v>12365</v>
    </oc>
    <nc r="E6"/>
  </rcc>
  <rcc rId="9784" sId="5">
    <oc r="E7">
      <v>4765</v>
    </oc>
    <nc r="E7"/>
  </rcc>
  <rcc rId="9785" sId="5">
    <oc r="E8">
      <v>11065</v>
    </oc>
    <nc r="E8"/>
  </rcc>
  <rcc rId="9786" sId="5">
    <oc r="E9">
      <v>7345</v>
    </oc>
    <nc r="E9"/>
  </rcc>
  <rcc rId="9787" sId="5">
    <oc r="E10">
      <v>16310</v>
    </oc>
    <nc r="E10"/>
  </rcc>
  <rcc rId="9788" sId="5">
    <oc r="E11">
      <v>44710</v>
    </oc>
    <nc r="E11"/>
  </rcc>
  <rcc rId="9789" sId="5">
    <oc r="E12">
      <v>15840</v>
    </oc>
    <nc r="E12"/>
  </rcc>
  <rcc rId="9790" sId="5">
    <oc r="E13">
      <v>12120</v>
    </oc>
    <nc r="E13"/>
  </rcc>
  <rcc rId="9791" sId="5">
    <oc r="E14">
      <v>67310</v>
    </oc>
    <nc r="E14"/>
  </rcc>
  <rcc rId="9792" sId="5">
    <oc r="E15">
      <v>18315</v>
    </oc>
    <nc r="E15"/>
  </rcc>
  <rcc rId="9793" sId="5">
    <oc r="E16">
      <v>4635</v>
    </oc>
    <nc r="E16"/>
  </rcc>
  <rcc rId="9794" sId="5">
    <oc r="E17">
      <v>31090</v>
    </oc>
    <nc r="E17"/>
  </rcc>
  <rcc rId="9795" sId="5">
    <oc r="E18">
      <v>15065</v>
    </oc>
    <nc r="E18"/>
  </rcc>
  <rcc rId="9796" sId="5">
    <oc r="E19">
      <v>8950</v>
    </oc>
    <nc r="E19"/>
  </rcc>
  <rcc rId="9797" sId="5">
    <oc r="E20">
      <v>47090</v>
    </oc>
    <nc r="E20"/>
  </rcc>
  <rcc rId="9798" sId="5">
    <oc r="E21">
      <v>66125</v>
    </oc>
    <nc r="E21"/>
  </rcc>
  <rcc rId="9799" sId="5">
    <oc r="E22">
      <v>47160</v>
    </oc>
    <nc r="E22"/>
  </rcc>
  <rcc rId="9800" sId="5">
    <oc r="E23">
      <v>9540</v>
    </oc>
    <nc r="E23"/>
  </rcc>
  <rcc rId="9801" sId="5">
    <oc r="E24">
      <v>6235</v>
    </oc>
    <nc r="E24"/>
  </rcc>
  <rcc rId="9802" sId="5">
    <oc r="E25">
      <v>13790</v>
    </oc>
    <nc r="E25"/>
  </rcc>
  <rcc rId="9803" sId="5">
    <oc r="E26">
      <v>8060</v>
    </oc>
    <nc r="E26"/>
  </rcc>
  <rcc rId="9804" sId="5">
    <oc r="E27">
      <v>335</v>
    </oc>
    <nc r="E27"/>
  </rcc>
  <rcc rId="9805" sId="5">
    <oc r="E28">
      <v>4175</v>
    </oc>
    <nc r="E28"/>
  </rcc>
  <rcc rId="9806" sId="5">
    <oc r="E29">
      <v>16120</v>
    </oc>
    <nc r="E29"/>
  </rcc>
  <rcc rId="9807" sId="5">
    <oc r="E30">
      <v>57740</v>
    </oc>
    <nc r="E30"/>
  </rcc>
  <rcc rId="9808" sId="5">
    <oc r="E31">
      <v>16515</v>
    </oc>
    <nc r="E31"/>
  </rcc>
  <rcc rId="9809" sId="5">
    <oc r="E32">
      <v>16970</v>
    </oc>
    <nc r="E32"/>
  </rcc>
  <rcc rId="9810" sId="5">
    <oc r="E33">
      <v>53490</v>
    </oc>
    <nc r="E33"/>
  </rcc>
  <rcc rId="9811" sId="5">
    <oc r="E34">
      <v>12005</v>
    </oc>
    <nc r="E34"/>
  </rcc>
  <rcc rId="9812" sId="5">
    <oc r="E35">
      <v>9620</v>
    </oc>
    <nc r="E35"/>
  </rcc>
  <rcc rId="9813" sId="5">
    <oc r="E36">
      <v>65550</v>
    </oc>
    <nc r="E36"/>
  </rcc>
  <rcc rId="9814" sId="5">
    <oc r="E37">
      <v>23695</v>
    </oc>
    <nc r="E37"/>
  </rcc>
  <rcc rId="9815" sId="5">
    <oc r="E38">
      <v>85900</v>
    </oc>
    <nc r="E38"/>
  </rcc>
  <rcc rId="9816" sId="5">
    <oc r="E39">
      <v>9835</v>
    </oc>
    <nc r="E39"/>
  </rcc>
  <rcc rId="9817" sId="5">
    <oc r="E40">
      <v>62330</v>
    </oc>
    <nc r="E40"/>
  </rcc>
  <rcc rId="9818" sId="5">
    <oc r="E41">
      <v>16175</v>
    </oc>
    <nc r="E41"/>
  </rcc>
  <rcc rId="9819" sId="5">
    <oc r="E42">
      <v>102785</v>
    </oc>
    <nc r="E42"/>
  </rcc>
  <rcc rId="9820" sId="5">
    <oc r="E43">
      <v>11225</v>
    </oc>
    <nc r="E43"/>
  </rcc>
  <rcc rId="9821" sId="5">
    <oc r="E44">
      <v>22540</v>
    </oc>
    <nc r="E44"/>
  </rcc>
  <rcc rId="9822" sId="5">
    <oc r="E45">
      <v>18145</v>
    </oc>
    <nc r="E45"/>
  </rcc>
  <rcc rId="9823" sId="5">
    <oc r="E46">
      <v>30275</v>
    </oc>
    <nc r="E46"/>
  </rcc>
  <rcc rId="9824" sId="5">
    <oc r="E47">
      <v>7135</v>
    </oc>
    <nc r="E47"/>
  </rcc>
  <rcc rId="9825" sId="5">
    <oc r="E48">
      <v>23600</v>
    </oc>
    <nc r="E48"/>
  </rcc>
  <rcc rId="9826" sId="5">
    <oc r="E49">
      <v>31805</v>
    </oc>
    <nc r="E49"/>
  </rcc>
  <rcc rId="9827" sId="5">
    <oc r="E50">
      <v>17340</v>
    </oc>
    <nc r="E50"/>
  </rcc>
  <rcc rId="9828" sId="5">
    <oc r="E51">
      <v>67800</v>
    </oc>
    <nc r="E51"/>
  </rcc>
  <rcc rId="9829" sId="5">
    <oc r="E52">
      <v>19080</v>
    </oc>
    <nc r="E52"/>
  </rcc>
  <rcc rId="9830" sId="5">
    <oc r="E53">
      <v>35215</v>
    </oc>
    <nc r="E53"/>
  </rcc>
  <rcc rId="9831" sId="5">
    <oc r="E54">
      <v>37440</v>
    </oc>
    <nc r="E54"/>
  </rcc>
  <rcc rId="9832" sId="5">
    <oc r="E55">
      <v>4945</v>
    </oc>
    <nc r="E55"/>
  </rcc>
  <rcc rId="9833" sId="5">
    <oc r="E56">
      <v>249890</v>
    </oc>
    <nc r="E56"/>
  </rcc>
  <rcc rId="9834" sId="5">
    <oc r="E57">
      <v>30900</v>
    </oc>
    <nc r="E57"/>
  </rcc>
  <rcc rId="9835" sId="5">
    <oc r="E58">
      <v>1135</v>
    </oc>
    <nc r="E58"/>
  </rcc>
  <rcc rId="9836" sId="5">
    <oc r="E59">
      <v>65385</v>
    </oc>
    <nc r="E59"/>
  </rcc>
  <rcc rId="9837" sId="5">
    <oc r="E60">
      <v>36640</v>
    </oc>
    <nc r="E60"/>
  </rcc>
  <rcc rId="9838" sId="5">
    <oc r="E61">
      <v>2060</v>
    </oc>
    <nc r="E61"/>
  </rcc>
  <rcc rId="9839" sId="5">
    <oc r="E62">
      <v>7175</v>
    </oc>
    <nc r="E62"/>
  </rcc>
  <rcc rId="9840" sId="5">
    <oc r="E64">
      <v>16680</v>
    </oc>
    <nc r="E64"/>
  </rcc>
  <rcc rId="9841" sId="5">
    <oc r="E65">
      <v>5240</v>
    </oc>
    <nc r="E65"/>
  </rcc>
  <rcc rId="9842" sId="5">
    <oc r="E66">
      <v>20565</v>
    </oc>
    <nc r="E66"/>
  </rcc>
  <rcc rId="9843" sId="5">
    <oc r="E67">
      <v>22400</v>
    </oc>
    <nc r="E67"/>
  </rcc>
  <rcc rId="9844" sId="5">
    <oc r="E68">
      <v>4530</v>
    </oc>
    <nc r="E68"/>
  </rcc>
  <rcc rId="9845" sId="5">
    <oc r="E70">
      <v>19750</v>
    </oc>
    <nc r="E70"/>
  </rcc>
  <rcc rId="9846" sId="5">
    <oc r="E71">
      <v>33650</v>
    </oc>
    <nc r="E71"/>
  </rcc>
  <rcc rId="9847" sId="5">
    <oc r="E72">
      <v>30550</v>
    </oc>
    <nc r="E72"/>
  </rcc>
  <rcc rId="9848" sId="5">
    <oc r="E73">
      <v>2905</v>
    </oc>
    <nc r="E73"/>
  </rcc>
  <rcc rId="9849" sId="5">
    <oc r="E74">
      <v>3535</v>
    </oc>
    <nc r="E74"/>
  </rcc>
  <rcc rId="9850" sId="5">
    <oc r="E75">
      <v>5030</v>
    </oc>
    <nc r="E75"/>
  </rcc>
  <rcc rId="9851" sId="5">
    <oc r="E76">
      <v>48925</v>
    </oc>
    <nc r="E76"/>
  </rcc>
  <rcc rId="9852" sId="5">
    <oc r="E77">
      <v>9995</v>
    </oc>
    <nc r="E77"/>
  </rcc>
  <rcc rId="9853" sId="5">
    <oc r="E78">
      <v>10465</v>
    </oc>
    <nc r="E78"/>
  </rcc>
  <rcc rId="9854" sId="5">
    <oc r="E79">
      <v>6005</v>
    </oc>
    <nc r="E79"/>
  </rcc>
  <rcc rId="9855" sId="5">
    <oc r="E80">
      <v>4505</v>
    </oc>
    <nc r="E80"/>
  </rcc>
  <rcc rId="9856" sId="5">
    <oc r="E81">
      <v>9365</v>
    </oc>
    <nc r="E81"/>
  </rcc>
  <rcc rId="9857" sId="5">
    <oc r="E82">
      <v>1455</v>
    </oc>
    <nc r="E82"/>
  </rcc>
  <rcc rId="9858" sId="5">
    <oc r="E83">
      <v>14710</v>
    </oc>
    <nc r="E83"/>
  </rcc>
  <rcc rId="9859" sId="5">
    <oc r="E84">
      <v>30</v>
    </oc>
    <nc r="E84"/>
  </rcc>
  <rcc rId="9860" sId="5">
    <oc r="E85">
      <v>24390</v>
    </oc>
    <nc r="E85"/>
  </rcc>
  <rcc rId="9861" sId="5">
    <oc r="E86">
      <v>26295</v>
    </oc>
    <nc r="E86"/>
  </rcc>
  <rcc rId="9862" sId="5">
    <oc r="E87">
      <v>7950</v>
    </oc>
    <nc r="E87"/>
  </rcc>
  <rcc rId="9863" sId="5">
    <oc r="E88">
      <v>2830</v>
    </oc>
    <nc r="E88"/>
  </rcc>
  <rcc rId="9864" sId="5">
    <oc r="E89">
      <v>26585</v>
    </oc>
    <nc r="E89"/>
  </rcc>
  <rcc rId="9865" sId="5">
    <oc r="E90">
      <v>26390</v>
    </oc>
    <nc r="E90"/>
  </rcc>
  <rcc rId="9866" sId="5">
    <oc r="E91">
      <v>60415</v>
    </oc>
    <nc r="E91"/>
  </rcc>
  <rcc rId="9867" sId="5">
    <oc r="E92">
      <v>37625</v>
    </oc>
    <nc r="E92"/>
  </rcc>
  <rcc rId="9868" sId="5">
    <oc r="E94">
      <v>14455</v>
    </oc>
    <nc r="E94"/>
  </rcc>
  <rcc rId="9869" sId="5">
    <oc r="E95">
      <v>16660</v>
    </oc>
    <nc r="E95"/>
  </rcc>
  <rcc rId="9870" sId="5">
    <oc r="E96">
      <v>5430</v>
    </oc>
    <nc r="E96"/>
  </rcc>
  <rcc rId="9871" sId="5">
    <oc r="E97">
      <v>30370</v>
    </oc>
    <nc r="E97"/>
  </rcc>
  <rcc rId="9872" sId="5">
    <oc r="E98">
      <v>7030</v>
    </oc>
    <nc r="E98"/>
  </rcc>
  <rcc rId="9873" sId="5">
    <oc r="E99">
      <v>39145</v>
    </oc>
    <nc r="E99"/>
  </rcc>
  <rcc rId="9874" sId="5">
    <oc r="E100">
      <v>28320</v>
    </oc>
    <nc r="E100"/>
  </rcc>
  <rcc rId="9875" sId="5">
    <oc r="E101">
      <v>25145</v>
    </oc>
    <nc r="E101"/>
  </rcc>
  <rcc rId="9876" sId="5">
    <oc r="E102">
      <v>13785</v>
    </oc>
    <nc r="E102"/>
  </rcc>
  <rcc rId="9877" sId="5">
    <oc r="E103">
      <v>12420</v>
    </oc>
    <nc r="E103"/>
  </rcc>
  <rcc rId="9878" sId="5">
    <oc r="E104">
      <v>22090</v>
    </oc>
    <nc r="E104"/>
  </rcc>
  <rcc rId="9879" sId="5">
    <oc r="E105">
      <v>2775</v>
    </oc>
    <nc r="E105"/>
  </rcc>
  <rcc rId="9880" sId="5">
    <oc r="E106">
      <v>7270</v>
    </oc>
    <nc r="E106"/>
  </rcc>
  <rcc rId="9881" sId="5">
    <oc r="E107">
      <v>5480</v>
    </oc>
    <nc r="E107"/>
  </rcc>
  <rcc rId="9882" sId="5">
    <oc r="E108">
      <v>94835</v>
    </oc>
    <nc r="E108"/>
  </rcc>
  <rcc rId="9883" sId="5">
    <oc r="E109">
      <v>34940</v>
    </oc>
    <nc r="E109"/>
  </rcc>
  <rcc rId="9884" sId="5">
    <oc r="E110">
      <v>9445</v>
    </oc>
    <nc r="E110"/>
  </rcc>
  <rcc rId="9885" sId="5">
    <oc r="E111">
      <v>20800</v>
    </oc>
    <nc r="E111"/>
  </rcc>
  <rcc rId="9886" sId="5">
    <oc r="E112">
      <v>3415</v>
    </oc>
    <nc r="E112"/>
  </rcc>
  <rcc rId="9887" sId="5">
    <oc r="E113">
      <v>16915</v>
    </oc>
    <nc r="E113"/>
  </rcc>
  <rcc rId="9888" sId="5">
    <oc r="E114">
      <v>8640</v>
    </oc>
    <nc r="E114"/>
  </rcc>
  <rcc rId="9889" sId="5">
    <oc r="E115">
      <v>44105</v>
    </oc>
    <nc r="E115"/>
  </rcc>
  <rcc rId="9890" sId="5">
    <oc r="E116">
      <v>34350</v>
    </oc>
    <nc r="E116"/>
  </rcc>
  <rcc rId="9891" sId="5">
    <oc r="E117">
      <v>92695</v>
    </oc>
    <nc r="E117"/>
  </rcc>
  <rcc rId="9892" sId="5">
    <oc r="E118">
      <v>36125</v>
    </oc>
    <nc r="E118"/>
  </rcc>
  <rcc rId="9893" sId="5">
    <oc r="E120">
      <v>84110</v>
    </oc>
    <nc r="E120"/>
  </rcc>
  <rcc rId="9894" sId="5">
    <oc r="E121">
      <v>80545</v>
    </oc>
    <nc r="E121"/>
  </rcc>
  <rcc rId="9895" sId="5">
    <oc r="E122">
      <v>13970</v>
    </oc>
    <nc r="E122"/>
  </rcc>
  <rcc rId="9896" sId="5">
    <oc r="E123">
      <v>4115</v>
    </oc>
    <nc r="E123"/>
  </rcc>
  <rcc rId="9897" sId="5">
    <oc r="E124">
      <v>6720</v>
    </oc>
    <nc r="E124"/>
  </rcc>
  <rcc rId="9898" sId="5">
    <oc r="E125">
      <v>7955</v>
    </oc>
    <nc r="E125"/>
  </rcc>
  <rcc rId="9899" sId="5">
    <oc r="E126">
      <v>28095</v>
    </oc>
    <nc r="E126"/>
  </rcc>
  <rcc rId="9900" sId="5">
    <oc r="E127">
      <v>53420</v>
    </oc>
    <nc r="E127"/>
  </rcc>
  <rcc rId="9901" sId="5">
    <oc r="E128">
      <v>5195</v>
    </oc>
    <nc r="E128"/>
  </rcc>
  <rcc rId="9902" sId="5">
    <oc r="E129">
      <v>14120</v>
    </oc>
    <nc r="E129"/>
  </rcc>
  <rcc rId="9903" sId="5">
    <oc r="E130">
      <v>8835</v>
    </oc>
    <nc r="E130"/>
  </rcc>
  <rcc rId="9904" sId="5">
    <oc r="E131">
      <v>7160</v>
    </oc>
    <nc r="E131"/>
  </rcc>
  <rcc rId="9905" sId="5">
    <oc r="E132">
      <v>8325</v>
    </oc>
    <nc r="E132"/>
  </rcc>
  <rcc rId="9906" sId="5">
    <oc r="E133">
      <v>17460</v>
    </oc>
    <nc r="E133"/>
  </rcc>
  <rcc rId="9907" sId="5">
    <oc r="E134">
      <v>16075</v>
    </oc>
    <nc r="E134"/>
  </rcc>
  <rcc rId="9908" sId="5">
    <oc r="E135">
      <v>28595</v>
    </oc>
    <nc r="E135"/>
  </rcc>
  <rcc rId="9909" sId="5">
    <oc r="E136">
      <v>55905</v>
    </oc>
    <nc r="E136"/>
  </rcc>
  <rcc rId="9910" sId="5">
    <oc r="E137">
      <v>26460</v>
    </oc>
    <nc r="E137"/>
  </rcc>
  <rcc rId="9911" sId="5">
    <oc r="E138">
      <v>25150</v>
    </oc>
    <nc r="E138"/>
  </rcc>
  <rcc rId="9912" sId="5">
    <oc r="E139">
      <v>38920</v>
    </oc>
    <nc r="E139"/>
  </rcc>
  <rcc rId="9913" sId="5">
    <oc r="E140">
      <v>17190</v>
    </oc>
    <nc r="E140"/>
  </rcc>
  <rcc rId="9914" sId="5">
    <oc r="E141">
      <v>7435</v>
    </oc>
    <nc r="E141"/>
  </rcc>
  <rcc rId="9915" sId="5">
    <oc r="E142">
      <v>24110</v>
    </oc>
    <nc r="E142"/>
  </rcc>
  <rcc rId="9916" sId="5">
    <oc r="E143">
      <v>40040</v>
    </oc>
    <nc r="E143"/>
  </rcc>
  <rcc rId="9917" sId="5">
    <oc r="E144">
      <v>51145</v>
    </oc>
    <nc r="E144"/>
  </rcc>
  <rcc rId="9918" sId="5">
    <oc r="E145">
      <v>8510</v>
    </oc>
    <nc r="E145"/>
  </rcc>
  <rcc rId="9919" sId="5">
    <oc r="E146">
      <v>9895</v>
    </oc>
    <nc r="E146"/>
  </rcc>
  <rcc rId="9920" sId="5">
    <oc r="E147">
      <v>25970</v>
    </oc>
    <nc r="E147"/>
  </rcc>
  <rcc rId="9921" sId="5">
    <oc r="E148">
      <v>12370</v>
    </oc>
    <nc r="E148"/>
  </rcc>
  <rcc rId="9922" sId="5">
    <oc r="E149">
      <v>38740</v>
    </oc>
    <nc r="E149"/>
  </rcc>
  <rcc rId="9923" sId="5">
    <oc r="E150">
      <v>37215</v>
    </oc>
    <nc r="E150"/>
  </rcc>
  <rcc rId="9924" sId="5">
    <oc r="E151">
      <v>41755</v>
    </oc>
    <nc r="E151"/>
  </rcc>
  <rcc rId="9925" sId="5">
    <oc r="E152">
      <v>21580</v>
    </oc>
    <nc r="E152"/>
  </rcc>
  <rcc rId="9926" sId="5">
    <oc r="E153">
      <v>1405</v>
    </oc>
    <nc r="E153"/>
  </rcc>
  <rcc rId="9927" sId="5">
    <oc r="E154">
      <v>26605</v>
    </oc>
    <nc r="E154"/>
  </rcc>
  <rcc rId="9928" sId="5">
    <oc r="E155">
      <v>69945</v>
    </oc>
    <nc r="E155"/>
  </rcc>
  <rcc rId="9929" sId="5">
    <oc r="E156">
      <v>21070</v>
    </oc>
    <nc r="E156"/>
  </rcc>
  <rcc rId="9930" sId="5">
    <oc r="E157">
      <v>33215</v>
    </oc>
    <nc r="E157"/>
  </rcc>
  <rcc rId="9931" sId="5">
    <oc r="E158">
      <v>2125</v>
    </oc>
    <nc r="E158"/>
  </rcc>
  <rcc rId="9932" sId="5">
    <oc r="E159">
      <v>6690</v>
    </oc>
    <nc r="E159"/>
  </rcc>
  <rcc rId="9933" sId="5">
    <oc r="E160">
      <v>9290</v>
    </oc>
    <nc r="E160"/>
  </rcc>
  <rcc rId="9934" sId="5">
    <oc r="E161">
      <v>90550</v>
    </oc>
    <nc r="E161"/>
  </rcc>
  <rcc rId="9935" sId="5">
    <oc r="E162">
      <v>67645</v>
    </oc>
    <nc r="E162"/>
  </rcc>
  <rcc rId="9936" sId="5">
    <oc r="E163">
      <v>16555</v>
    </oc>
    <nc r="E163"/>
  </rcc>
  <rcc rId="9937" sId="5">
    <oc r="E164">
      <v>46165</v>
    </oc>
    <nc r="E164"/>
  </rcc>
  <rcc rId="9938" sId="5">
    <oc r="E165">
      <v>28880</v>
    </oc>
    <nc r="E165"/>
  </rcc>
  <rcc rId="9939" sId="5">
    <oc r="E166">
      <v>20625</v>
    </oc>
    <nc r="E166"/>
  </rcc>
  <rcc rId="9940" sId="5">
    <oc r="E167">
      <v>49770</v>
    </oc>
    <nc r="E167"/>
  </rcc>
  <rcc rId="9941" sId="5">
    <oc r="E168">
      <v>11980</v>
    </oc>
    <nc r="E168"/>
  </rcc>
  <rcc rId="9942" sId="5">
    <oc r="E169">
      <v>11380</v>
    </oc>
    <nc r="E169"/>
  </rcc>
  <rcc rId="9943" sId="5">
    <oc r="E170">
      <v>8395</v>
    </oc>
    <nc r="E170"/>
  </rcc>
  <rcc rId="9944" sId="5">
    <oc r="E171">
      <v>66980</v>
    </oc>
    <nc r="E171"/>
  </rcc>
  <rcc rId="9945" sId="5">
    <oc r="E172">
      <v>37570</v>
    </oc>
    <nc r="E172"/>
  </rcc>
  <rcc rId="9946" sId="5">
    <oc r="E173">
      <v>15830</v>
    </oc>
    <nc r="E173"/>
  </rcc>
  <rcc rId="9947" sId="5">
    <oc r="E174">
      <v>8423</v>
    </oc>
    <nc r="E174"/>
  </rcc>
  <rcc rId="9948" sId="5">
    <oc r="E175">
      <v>50335</v>
    </oc>
    <nc r="E175"/>
  </rcc>
  <rcc rId="9949" sId="5">
    <oc r="E176">
      <v>43670</v>
    </oc>
    <nc r="E176"/>
  </rcc>
  <rcc rId="9950" sId="5">
    <oc r="E177">
      <v>29180</v>
    </oc>
    <nc r="E177"/>
  </rcc>
  <rcc rId="9951" sId="5">
    <oc r="E178">
      <v>121760</v>
    </oc>
    <nc r="E178"/>
  </rcc>
  <rcc rId="9952" sId="5">
    <oc r="E179">
      <v>43860</v>
    </oc>
    <nc r="E179"/>
  </rcc>
  <rcc rId="9953" sId="5">
    <oc r="E180">
      <v>36555</v>
    </oc>
    <nc r="E180"/>
  </rcc>
  <rcc rId="9954" sId="5">
    <oc r="E181">
      <v>7660</v>
    </oc>
    <nc r="E181"/>
  </rcc>
  <rcc rId="9955" sId="5">
    <oc r="E182">
      <v>6900</v>
    </oc>
    <nc r="E182"/>
  </rcc>
  <rcc rId="9956" sId="5">
    <oc r="E183">
      <v>29595</v>
    </oc>
    <nc r="E183"/>
  </rcc>
  <rcc rId="9957" sId="5">
    <oc r="E184">
      <v>19900</v>
    </oc>
    <nc r="E184"/>
  </rcc>
  <rcc rId="9958" sId="5">
    <oc r="E185">
      <v>8535</v>
    </oc>
    <nc r="E185"/>
  </rcc>
  <rcc rId="9959" sId="5">
    <oc r="E186">
      <v>15550</v>
    </oc>
    <nc r="E186"/>
  </rcc>
  <rcc rId="9960" sId="5">
    <oc r="E187">
      <v>39685</v>
    </oc>
    <nc r="E187"/>
  </rcc>
  <rcc rId="9961" sId="5">
    <oc r="E188">
      <v>11415</v>
    </oc>
    <nc r="E188"/>
  </rcc>
  <rcc rId="9962" sId="5">
    <oc r="E189">
      <v>117800</v>
    </oc>
    <nc r="E189"/>
  </rcc>
  <rcc rId="9963" sId="5">
    <oc r="E190">
      <v>3785</v>
    </oc>
    <nc r="E190"/>
  </rcc>
  <rcc rId="9964" sId="5">
    <oc r="E191">
      <v>20315</v>
    </oc>
    <nc r="E191"/>
  </rcc>
  <rcc rId="9965" sId="5">
    <oc r="E192">
      <v>29255</v>
    </oc>
    <nc r="E192"/>
  </rcc>
  <rcc rId="9966" sId="5">
    <oc r="E193">
      <v>20590</v>
    </oc>
    <nc r="E193"/>
  </rcc>
  <rcc rId="9967" sId="5">
    <oc r="E194">
      <v>10225</v>
    </oc>
    <nc r="E194"/>
  </rcc>
  <rcc rId="9968" sId="5">
    <oc r="E195">
      <v>8515</v>
    </oc>
    <nc r="E195"/>
  </rcc>
  <rcc rId="9969" sId="5">
    <oc r="E196">
      <v>12255</v>
    </oc>
    <nc r="E196"/>
  </rcc>
  <rcc rId="9970" sId="5">
    <oc r="E197">
      <v>7940</v>
    </oc>
    <nc r="E197"/>
  </rcc>
  <rcc rId="9971" sId="5">
    <oc r="E198">
      <v>15535</v>
    </oc>
    <nc r="E198"/>
  </rcc>
  <rcc rId="9972" sId="5">
    <oc r="E199">
      <v>16040</v>
    </oc>
    <nc r="E199"/>
  </rcc>
  <rcc rId="9973" sId="5">
    <oc r="E200">
      <v>20485</v>
    </oc>
    <nc r="E200"/>
  </rcc>
  <rcc rId="9974" sId="5">
    <oc r="E201">
      <v>13080</v>
    </oc>
    <nc r="E201"/>
  </rcc>
  <rcc rId="9975" sId="6" numFmtId="19">
    <oc r="D6">
      <v>44677</v>
    </oc>
    <nc r="D6">
      <v>44704</v>
    </nc>
  </rcc>
  <rcc rId="9976" sId="6" numFmtId="19">
    <oc r="E6">
      <v>44704</v>
    </oc>
    <nc r="E6">
      <v>44734</v>
    </nc>
  </rcc>
  <rcc rId="9977" sId="6">
    <oc r="E1" t="inlineStr">
      <is>
        <t>Май</t>
      </is>
    </oc>
    <nc r="E1" t="inlineStr">
      <is>
        <t>Июнь</t>
      </is>
    </nc>
  </rcc>
  <rcc rId="9978" sId="6">
    <oc r="D7">
      <v>7812</v>
    </oc>
    <nc r="D7">
      <v>8021</v>
    </nc>
  </rcc>
  <rcc rId="9979" sId="6">
    <oc r="D8">
      <v>11067</v>
    </oc>
    <nc r="D8">
      <v>11535</v>
    </nc>
  </rcc>
  <rcc rId="9980" sId="6">
    <oc r="D10">
      <v>31992</v>
    </oc>
    <nc r="D10">
      <v>32687</v>
    </nc>
  </rcc>
  <rcc rId="9981" sId="6">
    <oc r="D11">
      <v>34732</v>
    </oc>
    <nc r="D11">
      <v>35288</v>
    </nc>
  </rcc>
  <rcc rId="9982" sId="6">
    <oc r="D12">
      <v>21740</v>
    </oc>
    <nc r="D12">
      <v>21912</v>
    </nc>
  </rcc>
  <rcc rId="9983" sId="6">
    <oc r="D16">
      <v>526</v>
    </oc>
    <nc r="D16">
      <v>543</v>
    </nc>
  </rcc>
  <rcc rId="9984" sId="6">
    <oc r="D17">
      <v>732</v>
    </oc>
    <nc r="D17">
      <v>800</v>
    </nc>
  </rcc>
  <rcc rId="9985" sId="6">
    <oc r="D20">
      <v>39544</v>
    </oc>
    <nc r="D20">
      <v>39684</v>
    </nc>
  </rcc>
  <rcc rId="9986" sId="6">
    <oc r="D21">
      <v>19867</v>
    </oc>
    <nc r="D21">
      <v>20185</v>
    </nc>
  </rcc>
  <rcc rId="9987" sId="6">
    <oc r="D23">
      <v>4188</v>
    </oc>
    <nc r="D23">
      <v>4288</v>
    </nc>
  </rcc>
  <rcc rId="9988" sId="6">
    <oc r="D24">
      <v>25350</v>
    </oc>
    <nc r="D24">
      <v>25450</v>
    </nc>
  </rcc>
  <rcc rId="9989" sId="6">
    <oc r="D25">
      <v>15225</v>
    </oc>
    <nc r="D25">
      <v>15314</v>
    </nc>
  </rcc>
  <rcc rId="9990" sId="6">
    <oc r="D26">
      <v>23815</v>
    </oc>
    <nc r="D26">
      <v>23988</v>
    </nc>
  </rcc>
  <rcc rId="9991" sId="6">
    <oc r="D29">
      <v>52730</v>
    </oc>
    <nc r="D29">
      <v>53731</v>
    </nc>
  </rcc>
  <rcc rId="9992" sId="6">
    <oc r="D30">
      <v>4682</v>
    </oc>
    <nc r="D30">
      <v>4756</v>
    </nc>
  </rcc>
  <rcc rId="9993" sId="6">
    <oc r="D31">
      <v>20582</v>
    </oc>
    <nc r="D31">
      <v>21118</v>
    </nc>
  </rcc>
  <rcc rId="9994" sId="6">
    <oc r="D32">
      <v>25707</v>
    </oc>
    <nc r="D32">
      <v>26164</v>
    </nc>
  </rcc>
  <rcc rId="9995" sId="6">
    <oc r="D33">
      <v>17408</v>
    </oc>
    <nc r="D33">
      <v>18042</v>
    </nc>
  </rcc>
  <rcc rId="9996" sId="6">
    <oc r="D34">
      <v>63519</v>
    </oc>
    <nc r="D34">
      <v>64760</v>
    </nc>
  </rcc>
  <rcc rId="9997" sId="6">
    <oc r="D37">
      <v>22941</v>
    </oc>
    <nc r="D37">
      <v>23292</v>
    </nc>
  </rcc>
  <rcc rId="9998" sId="6">
    <oc r="D39">
      <v>19243</v>
    </oc>
    <nc r="D39">
      <v>19296</v>
    </nc>
  </rcc>
  <rcc rId="9999" sId="6">
    <oc r="D40">
      <v>39886</v>
    </oc>
    <nc r="D40">
      <v>39942</v>
    </nc>
  </rcc>
  <rcc rId="10000" sId="6">
    <oc r="D41">
      <v>468</v>
    </oc>
    <nc r="D41">
      <v>480</v>
    </nc>
  </rcc>
  <rcc rId="10001" sId="6">
    <oc r="E7">
      <v>8021</v>
    </oc>
    <nc r="E7"/>
  </rcc>
  <rcc rId="10002" sId="6">
    <oc r="E8">
      <v>11535</v>
    </oc>
    <nc r="E8"/>
  </rcc>
  <rcc rId="10003" sId="6">
    <oc r="E9">
      <v>314</v>
    </oc>
    <nc r="E9"/>
  </rcc>
  <rcc rId="10004" sId="6">
    <oc r="E10">
      <v>32687</v>
    </oc>
    <nc r="E10"/>
  </rcc>
  <rcc rId="10005" sId="6">
    <oc r="E11">
      <v>35288</v>
    </oc>
    <nc r="E11"/>
  </rcc>
  <rcc rId="10006" sId="6">
    <oc r="E12">
      <v>21912</v>
    </oc>
    <nc r="E12"/>
  </rcc>
  <rcc rId="10007" sId="6">
    <oc r="E13">
      <v>1317</v>
    </oc>
    <nc r="E13"/>
  </rcc>
  <rcc rId="10008" sId="6">
    <oc r="E14">
      <v>1853</v>
    </oc>
    <nc r="E14"/>
  </rcc>
  <rcc rId="10009" sId="6">
    <oc r="E15">
      <v>9442</v>
    </oc>
    <nc r="E15"/>
  </rcc>
  <rcc rId="10010" sId="6">
    <oc r="E16">
      <v>543</v>
    </oc>
    <nc r="E16"/>
  </rcc>
  <rcc rId="10011" sId="6">
    <oc r="E17">
      <v>800</v>
    </oc>
    <nc r="E17"/>
  </rcc>
  <rcc rId="10012" sId="6">
    <oc r="E20">
      <v>39684</v>
    </oc>
    <nc r="E20"/>
  </rcc>
  <rcc rId="10013" sId="6">
    <oc r="E21">
      <v>20185</v>
    </oc>
    <nc r="E21"/>
  </rcc>
  <rcc rId="10014" sId="6">
    <oc r="E22">
      <v>31968</v>
    </oc>
    <nc r="E22"/>
  </rcc>
  <rcc rId="10015" sId="6">
    <oc r="E23">
      <v>4288</v>
    </oc>
    <nc r="E23"/>
  </rcc>
  <rcc rId="10016" sId="6">
    <oc r="E24">
      <v>25450</v>
    </oc>
    <nc r="E24"/>
  </rcc>
  <rcc rId="10017" sId="6">
    <oc r="E25">
      <v>15314</v>
    </oc>
    <nc r="E25"/>
  </rcc>
  <rcc rId="10018" sId="6">
    <oc r="E26">
      <v>23988</v>
    </oc>
    <nc r="E26"/>
  </rcc>
  <rcc rId="10019" sId="6">
    <oc r="E29">
      <v>53731</v>
    </oc>
    <nc r="E29"/>
  </rcc>
  <rcc rId="10020" sId="6">
    <oc r="E30">
      <v>4756</v>
    </oc>
    <nc r="E30"/>
  </rcc>
  <rcc rId="10021" sId="6">
    <oc r="E31">
      <v>21118</v>
    </oc>
    <nc r="E31"/>
  </rcc>
  <rcc rId="10022" sId="6">
    <oc r="E32">
      <v>26164</v>
    </oc>
    <nc r="E32"/>
  </rcc>
  <rcc rId="10023" sId="6">
    <oc r="E33">
      <v>18042</v>
    </oc>
    <nc r="E33"/>
  </rcc>
  <rcc rId="10024" sId="6">
    <oc r="E34">
      <v>64760</v>
    </oc>
    <nc r="E34"/>
  </rcc>
  <rcc rId="10025" sId="6">
    <oc r="E35">
      <v>1269</v>
    </oc>
    <nc r="E35"/>
  </rcc>
  <rcc rId="10026" sId="6">
    <oc r="E36">
      <v>8102</v>
    </oc>
    <nc r="E36"/>
  </rcc>
  <rcc rId="10027" sId="6">
    <oc r="E37">
      <v>23292</v>
    </oc>
    <nc r="E37"/>
  </rcc>
  <rcc rId="10028" sId="6">
    <oc r="E38">
      <v>1417</v>
    </oc>
    <nc r="E38"/>
  </rcc>
  <rcc rId="10029" sId="6">
    <oc r="E39">
      <v>19296</v>
    </oc>
    <nc r="E39"/>
  </rcc>
  <rcc rId="10030" sId="6">
    <oc r="E40">
      <v>39942</v>
    </oc>
    <nc r="E40"/>
  </rcc>
  <rcc rId="10031" sId="6">
    <oc r="E41">
      <v>480</v>
    </oc>
    <nc r="E41"/>
  </rcc>
  <rcc rId="10032" sId="6">
    <oc r="D51">
      <v>43614</v>
    </oc>
    <nc r="D51">
      <v>44348</v>
    </nc>
  </rcc>
  <rcc rId="10033" sId="6">
    <oc r="D52">
      <v>66198</v>
    </oc>
    <nc r="D52">
      <v>67025</v>
    </nc>
  </rcc>
  <rcc rId="10034" sId="6" odxf="1" dxf="1">
    <oc r="D53">
      <v>19960</v>
    </oc>
    <nc r="D53">
      <v>21166</v>
    </nc>
    <odxf/>
    <ndxf/>
  </rcc>
  <rfmt sheetId="6" sqref="D54" start="0" length="0">
    <dxf/>
  </rfmt>
  <rcc rId="10035" sId="6" odxf="1" dxf="1">
    <oc r="D56">
      <v>21771</v>
    </oc>
    <nc r="D56">
      <v>22036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0036" sId="6">
    <oc r="D57">
      <v>4122</v>
    </oc>
    <nc r="D57">
      <v>4194</v>
    </nc>
  </rcc>
  <rcc rId="10037" sId="6" odxf="1" dxf="1">
    <oc r="D58">
      <v>8078</v>
    </oc>
    <nc r="D58">
      <v>8131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0038" sId="6" odxf="1" dxf="1">
    <oc r="D59">
      <v>13814</v>
    </oc>
    <nc r="D59">
      <v>14120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0039" sId="6">
    <oc r="D60">
      <v>16294</v>
    </oc>
    <nc r="D60">
      <v>16414</v>
    </nc>
  </rcc>
  <rcc rId="10040" sId="6">
    <oc r="D61">
      <v>21004</v>
    </oc>
    <nc r="D61">
      <v>21144</v>
    </nc>
  </rcc>
  <rcc rId="10041" sId="6">
    <oc r="D62">
      <v>24510</v>
    </oc>
    <nc r="D62">
      <v>24770</v>
    </nc>
  </rcc>
  <rcc rId="10042" sId="6">
    <oc r="D63">
      <v>39450</v>
    </oc>
    <nc r="D63">
      <v>39938</v>
    </nc>
  </rcc>
  <rcc rId="10043" sId="6">
    <oc r="D66">
      <v>26062</v>
    </oc>
    <nc r="D66">
      <v>26491</v>
    </nc>
  </rcc>
  <rcc rId="10044" sId="6">
    <oc r="D67">
      <v>67670</v>
    </oc>
    <nc r="D67">
      <v>69440</v>
    </nc>
  </rcc>
  <rcc rId="10045" sId="6">
    <oc r="D68">
      <v>11640</v>
    </oc>
    <nc r="D68">
      <v>11761</v>
    </nc>
  </rcc>
  <rcc rId="10046" sId="6">
    <oc r="D69">
      <v>3895</v>
    </oc>
    <nc r="D69">
      <v>3955</v>
    </nc>
  </rcc>
  <rcmt sheetId="6" cell="D69" guid="{00000000-0000-0000-0000-000000000000}" action="delete" author="HP"/>
  <rcc rId="10047" sId="6">
    <oc r="E51">
      <v>44348</v>
    </oc>
    <nc r="E51"/>
  </rcc>
  <rcc rId="10048" sId="6">
    <oc r="E52">
      <v>67025</v>
    </oc>
    <nc r="E52"/>
  </rcc>
  <rcc rId="10049" sId="6">
    <oc r="E53">
      <v>21166</v>
    </oc>
    <nc r="E53"/>
  </rcc>
  <rcc rId="10050" sId="6">
    <oc r="E55">
      <v>9405</v>
    </oc>
    <nc r="E55"/>
  </rcc>
  <rcc rId="10051" sId="6">
    <oc r="E56">
      <v>22036</v>
    </oc>
    <nc r="E56"/>
  </rcc>
  <rcc rId="10052" sId="6">
    <oc r="E57">
      <v>4194</v>
    </oc>
    <nc r="E57"/>
  </rcc>
  <rcc rId="10053" sId="6">
    <oc r="E58">
      <v>8131</v>
    </oc>
    <nc r="E58"/>
  </rcc>
  <rcc rId="10054" sId="6">
    <oc r="E59">
      <v>14120</v>
    </oc>
    <nc r="E59"/>
  </rcc>
  <rcc rId="10055" sId="6">
    <oc r="E60">
      <v>16414</v>
    </oc>
    <nc r="E60"/>
  </rcc>
  <rcc rId="10056" sId="6">
    <oc r="E61">
      <v>21144</v>
    </oc>
    <nc r="E61"/>
  </rcc>
  <rcc rId="10057" sId="6">
    <oc r="E62">
      <v>24770</v>
    </oc>
    <nc r="E62"/>
  </rcc>
  <rcc rId="10058" sId="6">
    <oc r="E63">
      <v>39938</v>
    </oc>
    <nc r="E63"/>
  </rcc>
  <rcc rId="10059" sId="6">
    <oc r="E64">
      <v>40</v>
    </oc>
    <nc r="E64"/>
  </rcc>
  <rcc rId="10060" sId="6">
    <oc r="E65">
      <v>125</v>
    </oc>
    <nc r="E65"/>
  </rcc>
  <rcc rId="10061" sId="6">
    <oc r="E66">
      <v>26491</v>
    </oc>
    <nc r="E66"/>
  </rcc>
  <rcc rId="10062" sId="6">
    <oc r="E67">
      <v>69440</v>
    </oc>
    <nc r="E67"/>
  </rcc>
  <rcc rId="10063" sId="6">
    <oc r="E68">
      <v>11761</v>
    </oc>
    <nc r="E68"/>
  </rcc>
  <rcc rId="10064" sId="6">
    <oc r="E69">
      <v>3955</v>
    </oc>
    <nc r="E69"/>
  </rcc>
  <rcc rId="10065" sId="6">
    <oc r="D78">
      <v>47880</v>
    </oc>
    <nc r="D78">
      <v>48217</v>
    </nc>
  </rcc>
  <rcc rId="10066" sId="6">
    <oc r="D79">
      <v>12791</v>
    </oc>
    <nc r="D79">
      <v>12910</v>
    </nc>
  </rcc>
  <rcc rId="10067" sId="6">
    <oc r="D80">
      <v>8423</v>
    </oc>
    <nc r="D80">
      <v>8592</v>
    </nc>
  </rcc>
  <rcc rId="10068" sId="6">
    <oc r="D81">
      <v>1587</v>
    </oc>
    <nc r="D81">
      <v>1611</v>
    </nc>
  </rcc>
  <rcc rId="10069" sId="6">
    <oc r="E78">
      <v>48217</v>
    </oc>
    <nc r="E78"/>
  </rcc>
  <rcc rId="10070" sId="6">
    <oc r="E79">
      <v>12910</v>
    </oc>
    <nc r="E79"/>
  </rcc>
  <rcc rId="10071" sId="6">
    <oc r="E80">
      <v>8592</v>
    </oc>
    <nc r="E80"/>
  </rcc>
  <rcc rId="10072" sId="6">
    <oc r="E81">
      <v>1611</v>
    </oc>
    <nc r="E81"/>
  </rcc>
  <rcc rId="10073" sId="6">
    <oc r="D83">
      <v>36378</v>
    </oc>
    <nc r="D83">
      <v>37232</v>
    </nc>
  </rcc>
  <rcc rId="10074" sId="6">
    <oc r="D84">
      <v>137512</v>
    </oc>
    <nc r="D84">
      <v>139826</v>
    </nc>
  </rcc>
  <rcc rId="10075" sId="6">
    <oc r="D85">
      <v>38825</v>
    </oc>
    <nc r="D85">
      <v>39516</v>
    </nc>
  </rcc>
  <rcc rId="10076" sId="6">
    <oc r="D86">
      <v>27696</v>
    </oc>
    <nc r="D86">
      <v>28382</v>
    </nc>
  </rcc>
  <rcc rId="10077" sId="6">
    <oc r="D87">
      <v>11098</v>
    </oc>
    <nc r="D87">
      <v>11532</v>
    </nc>
  </rcc>
  <rcc rId="10078" sId="6">
    <oc r="D88">
      <v>638</v>
    </oc>
    <nc r="D88">
      <v>659</v>
    </nc>
  </rcc>
  <rcc rId="10079" sId="6">
    <oc r="E83">
      <v>37232</v>
    </oc>
    <nc r="E83"/>
  </rcc>
  <rcc rId="10080" sId="6">
    <oc r="E84">
      <v>139826</v>
    </oc>
    <nc r="E84"/>
  </rcc>
  <rcc rId="10081" sId="6">
    <oc r="E85">
      <v>39516</v>
    </oc>
    <nc r="E85"/>
  </rcc>
  <rcc rId="10082" sId="6">
    <oc r="E86">
      <v>28382</v>
    </oc>
    <nc r="E86"/>
  </rcc>
  <rcc rId="10083" sId="6">
    <oc r="E87">
      <v>11532</v>
    </oc>
    <nc r="E87"/>
  </rcc>
  <rcc rId="10084" sId="6">
    <oc r="E88">
      <v>659</v>
    </oc>
    <nc r="E88"/>
  </rcc>
  <rcc rId="10085" sId="6">
    <oc r="E92">
      <v>26753</v>
    </oc>
    <nc r="E92"/>
  </rcc>
  <rcc rId="10086" sId="6">
    <oc r="D94">
      <v>68668</v>
    </oc>
    <nc r="D94">
      <v>69140</v>
    </nc>
  </rcc>
  <rcc rId="10087" sId="6">
    <oc r="D95">
      <v>7790</v>
    </oc>
    <nc r="D95">
      <v>8314</v>
    </nc>
  </rcc>
  <rcc rId="10088" sId="6">
    <oc r="E94">
      <v>69140</v>
    </oc>
    <nc r="E94"/>
  </rcc>
  <rcc rId="10089" sId="6">
    <oc r="E95">
      <v>8314</v>
    </oc>
    <nc r="E95"/>
  </rcc>
  <rcc rId="10090" sId="7">
    <oc r="C13" t="inlineStr">
      <is>
        <t>Май 2022г.</t>
      </is>
    </oc>
    <nc r="C13" t="inlineStr">
      <is>
        <t>Июнь 2022г.</t>
      </is>
    </nc>
  </rcc>
  <rcc rId="10091" sId="8">
    <oc r="C13" t="inlineStr">
      <is>
        <t>Май 2022г.</t>
      </is>
    </oc>
    <nc r="C13" t="inlineStr">
      <is>
        <t>Июнь 2022г.</t>
      </is>
    </nc>
  </rcc>
  <rcc rId="10092" sId="9">
    <oc r="C7" t="inlineStr">
      <is>
        <t>Май 2022г.</t>
      </is>
    </oc>
    <nc r="C7" t="inlineStr">
      <is>
        <t>Июнь 2022г.</t>
      </is>
    </nc>
  </rcc>
  <rcc rId="10093" sId="10">
    <oc r="A2" t="inlineStr">
      <is>
        <t>Май 2022 года</t>
      </is>
    </oc>
    <nc r="A2" t="inlineStr">
      <is>
        <t>Июнь 2022 года</t>
      </is>
    </nc>
  </rcc>
  <rcc rId="10094" sId="13">
    <oc r="A1" t="inlineStr">
      <is>
        <t>СПРАВОЧНАЯ ИНФОРМАЦИЯ потребление коммунальных услуг в здании по адресу г.Химки, ул.Лавочкина, д.13 май 2022г.</t>
      </is>
    </oc>
    <nc r="A1" t="inlineStr">
      <is>
        <t>СПРАВОЧНАЯ ИНФОРМАЦИЯ потребление коммунальных услуг в здании по адресу г.Химки, ул.Лавочкина, д.13 июнь 2022г.</t>
      </is>
    </nc>
  </rcc>
  <rcmt sheetId="6" cell="D69" guid="{96BEFA11-9671-40A6-8BC8-A935381CC956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04" sId="1">
    <nc r="D8">
      <v>6215</v>
    </nc>
  </rcc>
  <rcc rId="10105" sId="1">
    <nc r="D9">
      <v>2509</v>
    </nc>
  </rcc>
  <rcc rId="10106" sId="1">
    <nc r="D10">
      <v>12187</v>
    </nc>
  </rcc>
  <rcc rId="10107" sId="1">
    <nc r="D11">
      <v>15784</v>
    </nc>
  </rcc>
  <rcc rId="10108" sId="1">
    <nc r="D12">
      <v>6427</v>
    </nc>
  </rcc>
  <rcc rId="10109" sId="1">
    <nc r="D14">
      <v>6094</v>
    </nc>
  </rcc>
  <rcc rId="10110" sId="1">
    <nc r="D15">
      <v>4442</v>
    </nc>
  </rcc>
  <rcc rId="10111" sId="1">
    <nc r="D16">
      <v>3425</v>
    </nc>
  </rcc>
  <rcc rId="10112" sId="1">
    <nc r="D17">
      <v>6174</v>
    </nc>
  </rcc>
  <rcc rId="10113" sId="1">
    <nc r="D18">
      <v>5617</v>
    </nc>
  </rcc>
  <rcc rId="10114" sId="1">
    <nc r="D20">
      <v>10282</v>
    </nc>
  </rcc>
  <rcc rId="10115" sId="1">
    <nc r="D21">
      <v>2881</v>
    </nc>
  </rcc>
  <rcc rId="10116" sId="1">
    <nc r="D22">
      <v>8532</v>
    </nc>
  </rcc>
  <rcc rId="10117" sId="1">
    <nc r="D23">
      <v>10511</v>
    </nc>
  </rcc>
  <rcc rId="10118" sId="1">
    <nc r="D24">
      <v>11411</v>
    </nc>
  </rcc>
  <rcc rId="10119" sId="1">
    <nc r="D29">
      <v>252731</v>
    </nc>
  </rcc>
  <rcc rId="10120" sId="1">
    <nc r="D30">
      <v>226934</v>
    </nc>
  </rcc>
  <rcc rId="10121" sId="1">
    <nc r="D40">
      <v>3418</v>
    </nc>
  </rcc>
  <rcc rId="10122" sId="1">
    <nc r="D41">
      <v>3186</v>
    </nc>
  </rcc>
  <rcc rId="10123" sId="1">
    <nc r="D43">
      <v>15294</v>
    </nc>
  </rcc>
  <rcc rId="10124" sId="1">
    <nc r="D44">
      <v>11632</v>
    </nc>
  </rcc>
  <rcc rId="10125" sId="1">
    <nc r="D46">
      <v>13536</v>
    </nc>
  </rcc>
  <rcc rId="10126" sId="1">
    <nc r="D47">
      <v>2160</v>
    </nc>
  </rcc>
  <rcc rId="10127" sId="1">
    <nc r="D48">
      <v>23595</v>
    </nc>
  </rcc>
  <rcc rId="10128" sId="1">
    <nc r="D49">
      <v>19729</v>
    </nc>
  </rcc>
  <rcc rId="10129" sId="1">
    <nc r="D50">
      <v>8983</v>
    </nc>
  </rcc>
  <rcc rId="10130" sId="1">
    <nc r="D56">
      <v>10186</v>
    </nc>
  </rcc>
  <rcc rId="10131" sId="1">
    <nc r="D57">
      <v>6072</v>
    </nc>
  </rcc>
  <rcc rId="10132" sId="1">
    <nc r="D58">
      <v>1239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070" sId="5" ref="A59:XFD59" action="insertRow">
    <undo index="0" exp="area" ref3D="1" dr="$I$1:$M$1048576" dn="Z_59BB3A05_2517_4212_B4B0_766CE27362F6_.wvu.Cols" sId="5"/>
    <undo index="0" exp="area" ref3D="1" dr="$I$1:$M$1048576" dn="Z_11E80AD0_6AA7_470D_8311_11AF96F196E5_.wvu.Cols" sId="5"/>
  </rrc>
  <rcc rId="7071" sId="5" odxf="1" dxf="1">
    <nc r="B59" t="inlineStr">
      <is>
        <t>Куриленок Анжела Васильевна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5" sqref="C5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59" start="0" length="0">
    <dxf>
      <fill>
        <patternFill>
          <bgColor indexed="9"/>
        </patternFill>
      </fill>
      <alignment vertical="center" readingOrder="0"/>
    </dxf>
  </rfmt>
  <rfmt sheetId="5" sqref="E59" start="0" length="0">
    <dxf>
      <fill>
        <patternFill>
          <bgColor indexed="9"/>
        </patternFill>
      </fill>
      <alignment vertical="center" readingOrder="0"/>
    </dxf>
  </rfmt>
  <rcc rId="7072" sId="5" odxf="1" dxf="1">
    <nc r="F59">
      <f>E59-D59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7073" sId="5">
    <nc r="D59">
      <v>0</v>
    </nc>
  </rcc>
  <rcc rId="7074" sId="5">
    <nc r="G58" t="inlineStr">
      <is>
        <t>Демонтаж</t>
      </is>
    </nc>
  </rcc>
  <rfmt sheetId="5" sqref="G58">
    <dxf>
      <alignment vertical="center" readingOrder="0"/>
    </dxf>
  </rfmt>
  <rfmt sheetId="5" sqref="G58">
    <dxf>
      <fill>
        <patternFill>
          <bgColor rgb="FFFF0000"/>
        </patternFill>
      </fill>
    </dxf>
  </rfmt>
  <rcc rId="7075" sId="5">
    <nc r="C59" t="inlineStr">
      <is>
        <t>45798565-22</t>
      </is>
    </nc>
  </rcc>
  <rcc rId="7076" sId="5">
    <oc r="F58">
      <v>603</v>
    </oc>
    <nc r="F58">
      <v>141</v>
    </nc>
  </rcc>
  <rcc rId="7077" sId="5">
    <oc r="F203">
      <f>SUM(F6:F202)</f>
    </oc>
    <nc r="F203">
      <f>SUM(F6:F202)</f>
    </nc>
  </rcc>
  <rcmt sheetId="5" cell="F58" guid="{13ABC2E7-9D54-4F42-B1BA-35732170B979}" author="HP" oldLength="41" newLength="29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42" sId="2">
    <nc r="E6">
      <v>265</v>
    </nc>
  </rcc>
  <rcc rId="10143" sId="2">
    <nc r="E7">
      <v>21430</v>
    </nc>
  </rcc>
  <rcc rId="10144" sId="2">
    <nc r="E8">
      <v>18590</v>
    </nc>
  </rcc>
  <rcc rId="10145" sId="2">
    <nc r="E9">
      <v>22020</v>
    </nc>
  </rcc>
  <rcc rId="10146" sId="2">
    <nc r="G9" t="inlineStr">
      <is>
        <t>выкл.</t>
      </is>
    </nc>
  </rcc>
  <rcc rId="10147" sId="2">
    <nc r="E10">
      <v>103940</v>
    </nc>
  </rcc>
  <rcc rId="10148" sId="2">
    <nc r="E11">
      <v>24810</v>
    </nc>
  </rcc>
  <rcc rId="10149" sId="2">
    <nc r="E12">
      <v>19190</v>
    </nc>
  </rcc>
  <rcc rId="10150" sId="2">
    <nc r="E13">
      <v>23230</v>
    </nc>
  </rcc>
  <rcc rId="10151" sId="2">
    <nc r="E14">
      <v>18765</v>
    </nc>
  </rcc>
  <rcc rId="10152" sId="2">
    <nc r="E15">
      <v>37605</v>
    </nc>
  </rcc>
  <rcc rId="10153" sId="2">
    <nc r="E16">
      <v>42935</v>
    </nc>
  </rcc>
  <rcc rId="10154" sId="2">
    <nc r="E17">
      <v>28470</v>
    </nc>
  </rcc>
  <rcc rId="10155" sId="2">
    <nc r="E18">
      <v>13180</v>
    </nc>
  </rcc>
  <rcc rId="10156" sId="2">
    <nc r="E19">
      <v>1855</v>
    </nc>
  </rcc>
  <rcc rId="10157" sId="2">
    <nc r="E20">
      <v>1245</v>
    </nc>
  </rcc>
  <rcc rId="10158" sId="2">
    <nc r="E21">
      <v>22870</v>
    </nc>
  </rcc>
  <rcc rId="10159" sId="2">
    <nc r="E22">
      <v>5525</v>
    </nc>
  </rcc>
  <rcc rId="10160" sId="2">
    <nc r="E24">
      <v>5530</v>
    </nc>
  </rcc>
  <rcc rId="10161" sId="2">
    <nc r="E25">
      <v>12385</v>
    </nc>
  </rcc>
  <rcc rId="10162" sId="2">
    <nc r="E26">
      <v>10700</v>
    </nc>
  </rcc>
  <rcc rId="10163" sId="2">
    <nc r="E27">
      <v>47670</v>
    </nc>
  </rcc>
  <rcc rId="10164" sId="2">
    <nc r="E28">
      <v>10125</v>
    </nc>
  </rcc>
  <rcc rId="10165" sId="2">
    <nc r="E29">
      <v>48345</v>
    </nc>
  </rcc>
  <rcc rId="10166" sId="2">
    <nc r="E30">
      <v>5875</v>
    </nc>
  </rcc>
  <rcc rId="10167" sId="2">
    <nc r="E31">
      <v>1935</v>
    </nc>
  </rcc>
  <rcc rId="10168" sId="2">
    <nc r="E32">
      <v>23835</v>
    </nc>
  </rcc>
  <rcc rId="10169" sId="2">
    <nc r="E33">
      <v>117910</v>
    </nc>
  </rcc>
  <rcc rId="10170" sId="2">
    <nc r="E34">
      <v>42745</v>
    </nc>
  </rcc>
  <rcc rId="10171" sId="2">
    <nc r="E35">
      <v>54170</v>
    </nc>
  </rcc>
  <rcc rId="10172" sId="2">
    <nc r="E36">
      <v>12350</v>
    </nc>
  </rcc>
  <rcc rId="10173" sId="2">
    <nc r="E37">
      <v>32475</v>
    </nc>
  </rcc>
  <rcc rId="10174" sId="2">
    <nc r="E38">
      <v>35505</v>
    </nc>
  </rcc>
  <rcc rId="10175" sId="2">
    <nc r="E39">
      <v>27330</v>
    </nc>
  </rcc>
  <rcc rId="10176" sId="2">
    <nc r="E40">
      <v>26610</v>
    </nc>
  </rcc>
  <rcc rId="10177" sId="2">
    <nc r="E41">
      <v>27490</v>
    </nc>
  </rcc>
  <rcc rId="10178" sId="2">
    <nc r="E42">
      <v>29720</v>
    </nc>
  </rcc>
  <rcc rId="10179" sId="2">
    <nc r="E43">
      <v>4210</v>
    </nc>
  </rcc>
  <rcc rId="10180" sId="2">
    <nc r="E44">
      <v>29295</v>
    </nc>
  </rcc>
  <rcc rId="10181" sId="2">
    <nc r="E45">
      <v>17595</v>
    </nc>
  </rcc>
  <rcc rId="10182" sId="2">
    <nc r="E46">
      <v>37375</v>
    </nc>
  </rcc>
  <rcc rId="10183" sId="2">
    <nc r="E47">
      <v>49215</v>
    </nc>
  </rcc>
  <rcc rId="10184" sId="2">
    <nc r="E48">
      <v>40325</v>
    </nc>
  </rcc>
  <rcc rId="10185" sId="2">
    <nc r="E49">
      <v>85910</v>
    </nc>
  </rcc>
  <rcc rId="10186" sId="2">
    <nc r="E50">
      <v>69375</v>
    </nc>
  </rcc>
  <rcc rId="10187" sId="2">
    <nc r="E51">
      <v>7800</v>
    </nc>
  </rcc>
  <rcc rId="10188" sId="2">
    <nc r="E52">
      <v>9620</v>
    </nc>
  </rcc>
  <rcc rId="10189" sId="2">
    <nc r="E53">
      <v>17980</v>
    </nc>
  </rcc>
  <rcc rId="10190" sId="2">
    <nc r="E54">
      <v>9460</v>
    </nc>
  </rcc>
  <rcc rId="10191" sId="2">
    <nc r="E55">
      <v>43400</v>
    </nc>
  </rcc>
  <rcc rId="10192" sId="2">
    <nc r="E56">
      <v>9730</v>
    </nc>
  </rcc>
  <rcc rId="10193" sId="2">
    <nc r="E57">
      <v>83670</v>
    </nc>
  </rcc>
  <rcc rId="10194" sId="2">
    <nc r="E58">
      <v>21210</v>
    </nc>
  </rcc>
  <rcc rId="10195" sId="2">
    <nc r="E59">
      <v>20755</v>
    </nc>
  </rcc>
  <rcc rId="10196" sId="2">
    <nc r="E60">
      <v>11705</v>
    </nc>
  </rcc>
  <rcc rId="10197" sId="2">
    <nc r="E61">
      <v>68080</v>
    </nc>
  </rcc>
  <rcc rId="10198" sId="2">
    <nc r="E62">
      <v>11580</v>
    </nc>
  </rcc>
  <rcc rId="10199" sId="2">
    <nc r="E63">
      <v>2065</v>
    </nc>
  </rcc>
  <rcc rId="10200" sId="2">
    <nc r="E64">
      <v>19280</v>
    </nc>
  </rcc>
  <rcc rId="10201" sId="2">
    <nc r="E65">
      <v>58880</v>
    </nc>
  </rcc>
  <rcc rId="10202" sId="2">
    <nc r="E66">
      <v>28000</v>
    </nc>
  </rcc>
  <rcc rId="10203" sId="2">
    <nc r="E67">
      <v>6665</v>
    </nc>
  </rcc>
  <rcc rId="10204" sId="2">
    <nc r="E68">
      <v>24270</v>
    </nc>
  </rcc>
  <rcc rId="10205" sId="2">
    <nc r="E69">
      <v>51565</v>
    </nc>
  </rcc>
  <rcc rId="10206" sId="2">
    <nc r="E70">
      <v>82250</v>
    </nc>
  </rcc>
  <rcc rId="10207" sId="2">
    <nc r="E71">
      <v>33550</v>
    </nc>
  </rcc>
  <rcc rId="10208" sId="2">
    <nc r="E72">
      <v>2985</v>
    </nc>
  </rcc>
  <rcc rId="10209" sId="2">
    <nc r="E73">
      <v>49835</v>
    </nc>
  </rcc>
  <rcc rId="10210" sId="2">
    <nc r="E74">
      <v>8565</v>
    </nc>
  </rcc>
  <rcc rId="10211" sId="2">
    <nc r="E75">
      <v>270</v>
    </nc>
  </rcc>
  <rcc rId="10212" sId="2">
    <nc r="E76">
      <v>24125</v>
    </nc>
  </rcc>
  <rcc rId="10213" sId="2">
    <nc r="E77">
      <v>13905</v>
    </nc>
  </rcc>
  <rcc rId="10214" sId="2">
    <nc r="E78">
      <v>33055</v>
    </nc>
  </rcc>
  <rcc rId="10215" sId="2">
    <nc r="E79">
      <v>6270</v>
    </nc>
  </rcc>
  <rcc rId="10216" sId="2">
    <nc r="E80">
      <v>26810</v>
    </nc>
  </rcc>
  <rcc rId="10217" sId="2">
    <nc r="E81">
      <v>8320</v>
    </nc>
  </rcc>
  <rcc rId="10218" sId="2">
    <nc r="E82">
      <v>61560</v>
    </nc>
  </rcc>
  <rcc rId="10219" sId="2">
    <nc r="E83">
      <v>6650</v>
    </nc>
  </rcc>
  <rcc rId="10220" sId="2">
    <nc r="E84">
      <v>9985</v>
    </nc>
  </rcc>
  <rcc rId="10221" sId="2">
    <nc r="E85">
      <v>7915</v>
    </nc>
  </rcc>
  <rcc rId="10222" sId="2">
    <nc r="E86">
      <v>32130</v>
    </nc>
  </rcc>
  <rcc rId="10223" sId="2">
    <nc r="E87">
      <v>34040</v>
    </nc>
  </rcc>
  <rcc rId="10224" sId="2">
    <nc r="E88">
      <v>17735</v>
    </nc>
  </rcc>
  <rcc rId="10225" sId="2">
    <nc r="E89">
      <v>65650</v>
    </nc>
  </rcc>
  <rcc rId="10226" sId="2">
    <nc r="E90">
      <v>57580</v>
    </nc>
  </rcc>
  <rcc rId="10227" sId="2">
    <nc r="E91">
      <v>10760</v>
    </nc>
  </rcc>
  <rcc rId="10228" sId="2">
    <nc r="E92">
      <v>11145</v>
    </nc>
  </rcc>
  <rcc rId="10229" sId="2">
    <nc r="E93">
      <v>610</v>
    </nc>
  </rcc>
  <rcc rId="10230" sId="2">
    <nc r="E94">
      <v>33190</v>
    </nc>
  </rcc>
  <rcc rId="10231" sId="2">
    <nc r="E95">
      <v>11750</v>
    </nc>
  </rcc>
  <rcc rId="10232" sId="2">
    <nc r="E96">
      <v>40125</v>
    </nc>
  </rcc>
  <rcc rId="10233" sId="2">
    <nc r="J96" t="inlineStr">
      <is>
        <t>выкл.</t>
      </is>
    </nc>
  </rcc>
  <rcc rId="10234" sId="2">
    <nc r="E97">
      <v>23040</v>
    </nc>
  </rcc>
  <rcc rId="10235" sId="2">
    <nc r="E98">
      <v>7560</v>
    </nc>
  </rcc>
  <rcc rId="10236" sId="2">
    <nc r="E99">
      <v>11405</v>
    </nc>
  </rcc>
  <rcc rId="10237" sId="2">
    <nc r="E100">
      <v>2945</v>
    </nc>
  </rcc>
  <rcc rId="10238" sId="2">
    <nc r="E101">
      <v>11405</v>
    </nc>
  </rcc>
  <rcc rId="10239" sId="2">
    <nc r="E102">
      <v>49300</v>
    </nc>
  </rcc>
  <rcc rId="10240" sId="2">
    <nc r="E103">
      <v>5795</v>
    </nc>
  </rcc>
  <rcc rId="10241" sId="2">
    <nc r="E104">
      <v>20225</v>
    </nc>
  </rcc>
  <rcc rId="10242" sId="2">
    <nc r="E105">
      <v>19920</v>
    </nc>
  </rcc>
  <rcc rId="10243" sId="2">
    <nc r="E106">
      <v>84435</v>
    </nc>
  </rcc>
  <rcc rId="10244" sId="2">
    <nc r="E107">
      <v>11055</v>
    </nc>
  </rcc>
  <rcc rId="10245" sId="2">
    <nc r="J107" t="inlineStr">
      <is>
        <t>выкл.</t>
      </is>
    </nc>
  </rcc>
  <rcc rId="10246" sId="2">
    <nc r="E108">
      <v>26990</v>
    </nc>
  </rcc>
  <rcc rId="10247" sId="2">
    <nc r="E109">
      <v>16340</v>
    </nc>
  </rcc>
  <rcc rId="10248" sId="2">
    <nc r="E110">
      <v>7190</v>
    </nc>
  </rcc>
  <rcc rId="10249" sId="2">
    <nc r="E111">
      <v>22400</v>
    </nc>
  </rcc>
  <rcc rId="10250" sId="2">
    <nc r="E112">
      <v>16220</v>
    </nc>
  </rcc>
  <rcc rId="10251" sId="2">
    <nc r="E113">
      <v>53760</v>
    </nc>
  </rcc>
  <rcc rId="10252" sId="2">
    <nc r="E114">
      <v>13960</v>
    </nc>
  </rcc>
  <rcc rId="10253" sId="2">
    <nc r="E115">
      <v>46605</v>
    </nc>
  </rcc>
  <rcc rId="10254" sId="2">
    <nc r="E116">
      <v>19020</v>
    </nc>
  </rcc>
  <rcc rId="10255" sId="2">
    <nc r="E117">
      <v>7020</v>
    </nc>
  </rcc>
  <rcc rId="10256" sId="2">
    <oc r="G118">
      <f>F23+F82</f>
    </oc>
    <nc r="G118">
      <f>F23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7" sId="3">
    <nc r="E7">
      <v>11540</v>
    </nc>
  </rcc>
  <rrc rId="10258" sId="3" ref="A9:XFD9" action="insertRow">
    <undo index="0" exp="area" ref3D="1" dr="$H$1:$H$1048576" dn="Z_11E80AD0_6AA7_470D_8311_11AF96F196E5_.wvu.Cols" sId="3"/>
    <undo index="0" exp="area" ref3D="1" dr="$H$1:$H$1048576" dn="Z_59BB3A05_2517_4212_B4B0_766CE27362F6_.wvu.Cols" sId="3"/>
  </rrc>
  <rcc rId="10259" sId="3" odxf="1" dxf="1">
    <nc r="B9" t="inlineStr">
      <is>
        <t>Абдрахманов Альберт Тукаевич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A9:F9" start="0" length="0">
    <dxf>
      <border>
        <top style="medium">
          <color indexed="64"/>
        </top>
      </border>
    </dxf>
  </rfmt>
  <rfmt sheetId="3" sqref="A9" start="0" length="0">
    <dxf>
      <border>
        <left style="thin">
          <color indexed="64"/>
        </left>
      </border>
    </dxf>
  </rfmt>
  <rfmt sheetId="3" sqref="A9:F9" start="0" length="0">
    <dxf>
      <border>
        <top style="thin">
          <color indexed="64"/>
        </top>
      </border>
    </dxf>
  </rfmt>
  <rfmt sheetId="3" sqref="F9" start="0" length="0">
    <dxf>
      <border>
        <right style="thin">
          <color indexed="64"/>
        </right>
      </border>
    </dxf>
  </rfmt>
  <rfmt sheetId="3" sqref="A9:F9" start="0" length="0">
    <dxf>
      <border>
        <bottom style="thin">
          <color indexed="64"/>
        </bottom>
      </border>
    </dxf>
  </rfmt>
  <rfmt sheetId="3" sqref="A9:F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F9">
    <dxf>
      <fill>
        <patternFill>
          <bgColor theme="0"/>
        </patternFill>
      </fill>
    </dxf>
  </rfmt>
  <rfmt sheetId="3" sqref="D9" start="0" length="0">
    <dxf>
      <fill>
        <patternFill patternType="none">
          <bgColor indexed="65"/>
        </patternFill>
      </fill>
      <border outline="0">
        <left style="medium">
          <color indexed="64"/>
        </left>
        <right/>
        <top/>
        <bottom style="medium">
          <color indexed="64"/>
        </bottom>
      </border>
    </dxf>
  </rfmt>
  <rfmt sheetId="3" sqref="E9" start="0" length="0">
    <dxf>
      <fill>
        <patternFill patternType="none">
          <bgColor indexed="65"/>
        </patternFill>
      </fill>
      <border outline="0">
        <left style="medium">
          <color indexed="64"/>
        </left>
        <right/>
        <top/>
        <bottom style="medium">
          <color indexed="64"/>
        </bottom>
      </border>
    </dxf>
  </rfmt>
  <rcc rId="10260" sId="3" odxf="1" dxf="1">
    <nc r="F9">
      <f>E9-D9</f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ndxf>
  </rcc>
  <rcc rId="10261" sId="3">
    <nc r="D9">
      <v>0</v>
    </nc>
  </rcc>
  <rcc rId="10262" sId="3">
    <nc r="E9">
      <v>35</v>
    </nc>
  </rcc>
  <rfmt sheetId="3" sqref="D9:E9" start="0" length="0">
    <dxf>
      <border>
        <top style="medium">
          <color indexed="64"/>
        </top>
      </border>
    </dxf>
  </rfmt>
  <rfmt sheetId="3" sqref="A9" start="0" length="0">
    <dxf>
      <border>
        <left style="medium">
          <color indexed="64"/>
        </left>
      </border>
    </dxf>
  </rfmt>
  <rfmt sheetId="3" sqref="A9:C9" start="0" length="0">
    <dxf>
      <border>
        <top style="medium">
          <color indexed="64"/>
        </top>
      </border>
    </dxf>
  </rfmt>
  <rfmt sheetId="3" sqref="A9:C9" start="0" length="0">
    <dxf>
      <border>
        <bottom style="medium">
          <color indexed="64"/>
        </bottom>
      </border>
    </dxf>
  </rfmt>
  <rfmt sheetId="3" sqref="B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F8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0263" sId="3">
    <oc r="G8">
      <v>13480</v>
    </oc>
    <nc r="G8" t="inlineStr">
      <is>
        <t>Демонтаж</t>
      </is>
    </nc>
  </rcc>
  <rcc rId="10264" sId="3">
    <nc r="C9" t="inlineStr">
      <is>
        <t>46606965-22</t>
      </is>
    </nc>
  </rcc>
  <rcc rId="10265" sId="3" numFmtId="4">
    <oc r="F8">
      <v>56</v>
    </oc>
    <nc r="F8">
      <v>17</v>
    </nc>
  </rcc>
  <rfmt sheetId="3" sqref="G8">
    <dxf>
      <fill>
        <patternFill patternType="solid">
          <bgColor rgb="FFFF0000"/>
        </patternFill>
      </fill>
    </dxf>
  </rfmt>
  <rcc rId="10266" sId="3">
    <nc r="E10">
      <v>13540</v>
    </nc>
  </rcc>
  <rcc rId="10267" sId="3">
    <nc r="E11">
      <v>11830</v>
    </nc>
  </rcc>
  <rcc rId="10268" sId="3">
    <nc r="E12">
      <v>810</v>
    </nc>
  </rcc>
  <rcc rId="10269" sId="3">
    <nc r="E13">
      <v>27045</v>
    </nc>
  </rcc>
  <rcc rId="10270" sId="3">
    <nc r="E14">
      <v>7785</v>
    </nc>
  </rcc>
  <rcc rId="10271" sId="3">
    <nc r="E15">
      <v>15420</v>
    </nc>
  </rcc>
  <rcc rId="10272" sId="3">
    <nc r="E16">
      <v>535</v>
    </nc>
  </rcc>
  <rcc rId="10273" sId="3">
    <nc r="E17">
      <v>75545</v>
    </nc>
  </rcc>
  <rcc rId="10274" sId="3">
    <nc r="E18">
      <v>33935</v>
    </nc>
  </rcc>
  <rcc rId="10275" sId="3">
    <nc r="E19">
      <v>13595</v>
    </nc>
  </rcc>
  <rcc rId="10276" sId="3">
    <nc r="E20">
      <v>144185</v>
    </nc>
  </rcc>
  <rcc rId="10277" sId="3">
    <nc r="E21">
      <v>5810</v>
    </nc>
  </rcc>
  <rcc rId="10278" sId="3">
    <nc r="E22">
      <v>10330</v>
    </nc>
  </rcc>
  <rcc rId="10279" sId="3">
    <nc r="E23">
      <v>11695</v>
    </nc>
  </rcc>
  <rcc rId="10280" sId="3">
    <nc r="E24">
      <v>36900</v>
    </nc>
  </rcc>
  <rcc rId="10281" sId="3">
    <nc r="E25">
      <v>49735</v>
    </nc>
  </rcc>
  <rcc rId="10282" sId="3">
    <nc r="E26">
      <v>11085</v>
    </nc>
  </rcc>
  <rcc rId="10283" sId="3">
    <nc r="E27">
      <v>15</v>
    </nc>
  </rcc>
  <rcc rId="10284" sId="3">
    <nc r="E28">
      <v>14110</v>
    </nc>
  </rcc>
  <rcc rId="10285" sId="3">
    <nc r="E29">
      <v>28160</v>
    </nc>
  </rcc>
  <rcc rId="10286" sId="3">
    <nc r="E30">
      <v>29070</v>
    </nc>
  </rcc>
  <rcc rId="10287" sId="3">
    <nc r="E31">
      <v>25810</v>
    </nc>
  </rcc>
  <rcc rId="10288" sId="3">
    <nc r="E32">
      <v>57335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89" sId="4">
    <nc r="E7">
      <v>7720</v>
    </nc>
  </rcc>
  <rcc rId="10290" sId="4">
    <nc r="E8">
      <v>47525</v>
    </nc>
  </rcc>
  <rcc rId="10291" sId="4">
    <nc r="E9">
      <v>3210</v>
    </nc>
  </rcc>
  <rcc rId="10292" sId="4">
    <nc r="E10">
      <v>18125</v>
    </nc>
  </rcc>
  <rcc rId="10293" sId="4">
    <nc r="E11">
      <v>11950</v>
    </nc>
  </rcc>
  <rcc rId="10294" sId="4">
    <nc r="E12">
      <v>43900</v>
    </nc>
  </rcc>
  <rcc rId="10295" sId="4">
    <nc r="E13">
      <v>16030</v>
    </nc>
  </rcc>
  <rcc rId="10296" sId="4">
    <nc r="E14">
      <v>8935</v>
    </nc>
  </rcc>
  <rcc rId="10297" sId="4">
    <nc r="E15">
      <v>23195</v>
    </nc>
  </rcc>
  <rcc rId="10298" sId="4">
    <nc r="E16">
      <v>20135</v>
    </nc>
  </rcc>
  <rcc rId="10299" sId="4">
    <nc r="E17">
      <v>27050</v>
    </nc>
  </rcc>
  <rcc rId="10300" sId="4">
    <nc r="E18">
      <v>27890</v>
    </nc>
  </rcc>
  <rcc rId="10301" sId="4">
    <nc r="E19">
      <v>49405</v>
    </nc>
  </rcc>
  <rcc rId="10302" sId="4">
    <nc r="E20">
      <v>2905</v>
    </nc>
  </rcc>
  <rcc rId="10303" sId="4">
    <nc r="E21">
      <v>5870</v>
    </nc>
  </rcc>
  <rcc rId="10304" sId="4">
    <nc r="E22">
      <v>18830</v>
    </nc>
  </rcc>
  <rcc rId="10305" sId="4">
    <nc r="E23">
      <v>48715</v>
    </nc>
  </rcc>
  <rcc rId="10306" sId="4">
    <nc r="E24">
      <v>25870</v>
    </nc>
  </rcc>
  <rcc rId="10307" sId="4">
    <nc r="E25">
      <v>31700</v>
    </nc>
  </rcc>
  <rcc rId="10308" sId="4">
    <nc r="E26">
      <v>14345</v>
    </nc>
  </rcc>
  <rcc rId="10309" sId="4">
    <nc r="E27">
      <v>12200</v>
    </nc>
  </rcc>
  <rcc rId="10310" sId="4">
    <nc r="E28">
      <v>54895</v>
    </nc>
  </rcc>
  <rcc rId="10311" sId="4">
    <nc r="E29">
      <v>30895</v>
    </nc>
  </rcc>
  <rcc rId="10312" sId="4">
    <nc r="E30">
      <v>50665</v>
    </nc>
  </rcc>
  <rcc rId="10313" sId="4">
    <nc r="E31">
      <v>19880</v>
    </nc>
  </rcc>
  <rcc rId="10314" sId="4">
    <nc r="E32">
      <v>25555</v>
    </nc>
  </rcc>
  <rcc rId="10315" sId="4">
    <nc r="E33">
      <v>36430</v>
    </nc>
  </rcc>
  <rcc rId="10316" sId="4">
    <nc r="E34">
      <v>15310</v>
    </nc>
  </rcc>
  <rcc rId="10317" sId="4">
    <nc r="E35">
      <v>11195</v>
    </nc>
  </rcc>
  <rcc rId="10318" sId="4">
    <nc r="E36">
      <v>41800</v>
    </nc>
  </rcc>
  <rcc rId="10319" sId="4">
    <nc r="E37">
      <v>35910</v>
    </nc>
  </rcc>
  <rcc rId="10320" sId="4">
    <nc r="E38">
      <v>9135</v>
    </nc>
  </rcc>
  <rcc rId="10321" sId="4">
    <nc r="E39">
      <v>41335</v>
    </nc>
  </rcc>
  <rcc rId="10322" sId="4">
    <nc r="E40">
      <v>35685</v>
    </nc>
  </rcc>
  <rcc rId="10323" sId="4">
    <nc r="E41">
      <v>4205</v>
    </nc>
  </rcc>
  <rcc rId="10324" sId="4">
    <nc r="E42">
      <v>93615</v>
    </nc>
  </rcc>
  <rcc rId="10325" sId="4">
    <nc r="E43">
      <v>5085</v>
    </nc>
  </rcc>
  <rcc rId="10326" sId="4">
    <nc r="E44">
      <v>11390</v>
    </nc>
  </rcc>
  <rcc rId="10327" sId="4">
    <nc r="E45">
      <v>83975</v>
    </nc>
  </rcc>
  <rcc rId="10328" sId="4">
    <nc r="E46">
      <v>7115</v>
    </nc>
  </rcc>
  <rcc rId="10329" sId="4">
    <nc r="E47">
      <v>9490</v>
    </nc>
  </rcc>
  <rcc rId="10330" sId="4">
    <nc r="E48">
      <v>52465</v>
    </nc>
  </rcc>
  <rcc rId="10331" sId="4">
    <nc r="E49">
      <v>12665</v>
    </nc>
  </rcc>
  <rcc rId="10332" sId="4">
    <nc r="E50">
      <v>29335</v>
    </nc>
  </rcc>
  <rcc rId="10333" sId="4">
    <nc r="E51">
      <v>12770</v>
    </nc>
  </rcc>
  <rcc rId="10334" sId="4">
    <nc r="E52">
      <v>8585</v>
    </nc>
  </rcc>
  <rcc rId="10335" sId="4">
    <nc r="E53">
      <v>18030</v>
    </nc>
  </rcc>
  <rcc rId="10336" sId="4">
    <nc r="E54">
      <v>5265</v>
    </nc>
  </rcc>
  <rcc rId="10337" sId="4">
    <nc r="E55">
      <v>49500</v>
    </nc>
  </rcc>
  <rcc rId="10338" sId="4">
    <nc r="E56">
      <v>40235</v>
    </nc>
  </rcc>
  <rcc rId="10339" sId="4">
    <nc r="E57">
      <v>4485</v>
    </nc>
  </rcc>
  <rcc rId="10340" sId="4">
    <nc r="E58">
      <v>26040</v>
    </nc>
  </rcc>
  <rcc rId="10341" sId="4">
    <nc r="E59">
      <v>10670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2" sId="5">
    <nc r="E6">
      <v>12490</v>
    </nc>
  </rcc>
  <rcc rId="10343" sId="5">
    <nc r="E7">
      <v>4830</v>
    </nc>
  </rcc>
  <rcc rId="10344" sId="5">
    <nc r="E8">
      <v>11190</v>
    </nc>
  </rcc>
  <rcc rId="10345" sId="5">
    <nc r="E9">
      <v>7640</v>
    </nc>
  </rcc>
  <rcc rId="10346" sId="5">
    <nc r="E10">
      <v>16700</v>
    </nc>
  </rcc>
  <rcc rId="10347" sId="5">
    <nc r="E11">
      <v>44840</v>
    </nc>
  </rcc>
  <rcc rId="10348" sId="5">
    <nc r="E12">
      <v>16130</v>
    </nc>
  </rcc>
  <rcc rId="10349" sId="5">
    <nc r="E13">
      <v>12260</v>
    </nc>
  </rcc>
  <rcc rId="10350" sId="5">
    <nc r="E14">
      <v>67600</v>
    </nc>
  </rcc>
  <rcc rId="10351" sId="5">
    <nc r="E15">
      <v>18670</v>
    </nc>
  </rcc>
  <rcc rId="10352" sId="5">
    <nc r="E16">
      <v>4795</v>
    </nc>
  </rcc>
  <rcc rId="10353" sId="5">
    <nc r="E17">
      <v>31240</v>
    </nc>
  </rcc>
  <rcc rId="10354" sId="5">
    <nc r="E18">
      <v>15260</v>
    </nc>
  </rcc>
  <rcc rId="10355" sId="5">
    <nc r="E19">
      <v>9380</v>
    </nc>
  </rcc>
  <rcc rId="10356" sId="5">
    <nc r="E20">
      <v>47720</v>
    </nc>
  </rcc>
  <rcc rId="10357" sId="5">
    <nc r="E21">
      <v>66440</v>
    </nc>
  </rcc>
  <rcc rId="10358" sId="5">
    <nc r="E22">
      <v>47910</v>
    </nc>
  </rcc>
  <rcc rId="10359" sId="5">
    <nc r="E23">
      <v>9670</v>
    </nc>
  </rcc>
  <rcc rId="10360" sId="5">
    <nc r="E24">
      <v>6390</v>
    </nc>
  </rcc>
  <rcc rId="10361" sId="5">
    <nc r="E25">
      <v>13865</v>
    </nc>
  </rcc>
  <rcc rId="10362" sId="5">
    <nc r="E26">
      <v>8135</v>
    </nc>
  </rcc>
  <rcc rId="10363" sId="5">
    <nc r="E27">
      <v>780</v>
    </nc>
  </rcc>
  <rcc rId="10364" sId="5">
    <nc r="E28">
      <v>4290</v>
    </nc>
  </rcc>
  <rcc rId="10365" sId="5">
    <nc r="E29">
      <v>16520</v>
    </nc>
  </rcc>
  <rcc rId="10366" sId="5">
    <nc r="E30">
      <v>58060</v>
    </nc>
  </rcc>
  <rcc rId="10367" sId="5">
    <nc r="E31">
      <v>16870</v>
    </nc>
  </rcc>
  <rcc rId="10368" sId="5">
    <nc r="E32">
      <v>17115</v>
    </nc>
  </rcc>
  <rcc rId="10369" sId="5">
    <nc r="E33">
      <v>53590</v>
    </nc>
  </rcc>
  <rcc rId="10370" sId="5">
    <nc r="E34">
      <v>12100</v>
    </nc>
  </rcc>
  <rcc rId="10371" sId="5">
    <nc r="E35">
      <v>9680</v>
    </nc>
  </rcc>
  <rcc rId="10372" sId="5">
    <nc r="E36">
      <v>65910</v>
    </nc>
  </rcc>
  <rcc rId="10373" sId="5">
    <nc r="E37">
      <v>23985</v>
    </nc>
  </rcc>
  <rcc rId="10374" sId="5">
    <nc r="E38">
      <v>86480</v>
    </nc>
  </rcc>
  <rcc rId="10375" sId="5">
    <nc r="E39">
      <v>9990</v>
    </nc>
  </rcc>
  <rcc rId="10376" sId="5">
    <nc r="E40">
      <v>62520</v>
    </nc>
  </rcc>
  <rcc rId="10377" sId="5">
    <nc r="E41">
      <v>16395</v>
    </nc>
  </rcc>
  <rcc rId="10378" sId="5">
    <nc r="E42">
      <v>103360</v>
    </nc>
  </rcc>
  <rcc rId="10379" sId="5">
    <nc r="E43">
      <v>11450</v>
    </nc>
  </rcc>
  <rcc rId="10380" sId="5">
    <nc r="E44">
      <v>22595</v>
    </nc>
  </rcc>
  <rcc rId="10381" sId="5">
    <nc r="E45">
      <v>18235</v>
    </nc>
  </rcc>
  <rcc rId="10382" sId="5">
    <nc r="E46">
      <v>30310</v>
    </nc>
  </rcc>
  <rcc rId="10383" sId="5">
    <nc r="E47">
      <v>7390</v>
    </nc>
  </rcc>
  <rcc rId="10384" sId="5">
    <nc r="E48">
      <v>23720</v>
    </nc>
  </rcc>
  <rcc rId="10385" sId="5">
    <nc r="E49">
      <v>32005</v>
    </nc>
  </rcc>
  <rcc rId="10386" sId="5">
    <nc r="E50">
      <v>17470</v>
    </nc>
  </rcc>
  <rcc rId="10387" sId="5">
    <nc r="E51">
      <v>68070</v>
    </nc>
  </rcc>
  <rcc rId="10388" sId="5">
    <nc r="E52">
      <v>19410</v>
    </nc>
  </rcc>
  <rcc rId="10389" sId="5">
    <nc r="E53">
      <v>35335</v>
    </nc>
  </rcc>
  <rcc rId="10390" sId="5">
    <nc r="E54">
      <v>37700</v>
    </nc>
  </rcc>
  <rcc rId="10391" sId="5">
    <nc r="E55">
      <v>5240</v>
    </nc>
  </rcc>
  <rcc rId="10392" sId="5">
    <nc r="E56">
      <v>250830</v>
    </nc>
  </rcc>
  <rcc rId="10393" sId="5">
    <nc r="E57">
      <v>31105</v>
    </nc>
  </rcc>
  <rcc rId="10394" sId="5">
    <nc r="E58">
      <v>1945</v>
    </nc>
  </rcc>
  <rcc rId="10395" sId="5">
    <nc r="E59">
      <v>65460</v>
    </nc>
  </rcc>
  <rfmt sheetId="5" sqref="E60">
    <dxf>
      <fill>
        <patternFill>
          <bgColor rgb="FFFF0000"/>
        </patternFill>
      </fill>
    </dxf>
  </rfmt>
  <rcc rId="10396" sId="5">
    <nc r="E61">
      <v>2150</v>
    </nc>
  </rcc>
  <rcc rId="10397" sId="5">
    <nc r="E62">
      <v>7290</v>
    </nc>
  </rcc>
  <rcc rId="10398" sId="5">
    <nc r="E64">
      <v>16820</v>
    </nc>
  </rcc>
  <rcc rId="10399" sId="5">
    <nc r="E65">
      <v>5430</v>
    </nc>
  </rcc>
  <rcc rId="10400" sId="5">
    <nc r="E66">
      <v>20755</v>
    </nc>
  </rcc>
  <rcc rId="10401" sId="5">
    <nc r="E67">
      <v>22895</v>
    </nc>
  </rcc>
  <rcc rId="10402" sId="5">
    <nc r="E68">
      <v>4855</v>
    </nc>
  </rcc>
  <rcc rId="10403" sId="5">
    <nc r="E70">
      <v>19810</v>
    </nc>
  </rcc>
  <rcc rId="10404" sId="5">
    <nc r="E71">
      <v>33905</v>
    </nc>
  </rcc>
  <rcc rId="10405" sId="5">
    <nc r="E72">
      <v>30720</v>
    </nc>
  </rcc>
  <rcc rId="10406" sId="5">
    <nc r="E73">
      <v>2910</v>
    </nc>
  </rcc>
  <rcc rId="10407" sId="5">
    <nc r="E74">
      <v>3685</v>
    </nc>
  </rcc>
  <rcc rId="10408" sId="5">
    <nc r="E75">
      <v>5045</v>
    </nc>
  </rcc>
  <rcc rId="10409" sId="5">
    <nc r="E76">
      <v>49690</v>
    </nc>
  </rcc>
  <rcc rId="10410" sId="5">
    <nc r="E77">
      <v>10200</v>
    </nc>
  </rcc>
  <rcc rId="10411" sId="5">
    <nc r="E78">
      <v>10575</v>
    </nc>
  </rcc>
  <rcc rId="10412" sId="5">
    <nc r="E79">
      <v>6170</v>
    </nc>
  </rcc>
  <rcc rId="10413" sId="5">
    <nc r="E80">
      <v>4665</v>
    </nc>
  </rcc>
  <rcc rId="10414" sId="5">
    <nc r="E81">
      <v>9455</v>
    </nc>
  </rcc>
  <rcc rId="10415" sId="5">
    <nc r="E82">
      <v>1510</v>
    </nc>
  </rcc>
  <rcc rId="10416" sId="5">
    <nc r="E83">
      <v>14750</v>
    </nc>
  </rcc>
  <rcc rId="10417" sId="5">
    <nc r="E84">
      <v>30</v>
    </nc>
  </rcc>
  <rcc rId="10418" sId="5">
    <nc r="E85">
      <v>24480</v>
    </nc>
  </rcc>
  <rcc rId="10419" sId="5">
    <nc r="E86">
      <v>26355</v>
    </nc>
  </rcc>
  <rcc rId="10420" sId="5">
    <nc r="E87">
      <v>8005</v>
    </nc>
  </rcc>
  <rcc rId="10421" sId="5">
    <nc r="E88">
      <v>2855</v>
    </nc>
  </rcc>
  <rcc rId="10422" sId="5">
    <nc r="E89">
      <v>27500</v>
    </nc>
  </rcc>
  <rcc rId="10423" sId="5">
    <nc r="E90">
      <v>26445</v>
    </nc>
  </rcc>
  <rcc rId="10424" sId="5">
    <nc r="E91">
      <v>60890</v>
    </nc>
  </rcc>
  <rcc rId="10425" sId="5">
    <nc r="E92">
      <v>37850</v>
    </nc>
  </rcc>
  <rcc rId="10426" sId="5">
    <nc r="E94">
      <v>14460</v>
    </nc>
  </rcc>
  <rcc rId="10427" sId="5">
    <nc r="E95">
      <v>16940</v>
    </nc>
  </rcc>
  <rcc rId="10428" sId="5">
    <nc r="E96">
      <v>5555</v>
    </nc>
  </rcc>
  <rcc rId="10429" sId="5">
    <nc r="E97">
      <v>30635</v>
    </nc>
  </rcc>
  <rcc rId="10430" sId="5">
    <nc r="E98">
      <v>7185</v>
    </nc>
  </rcc>
  <rcc rId="10431" sId="5">
    <nc r="E99">
      <v>39695</v>
    </nc>
  </rcc>
  <rcc rId="10432" sId="5">
    <nc r="E100">
      <v>28485</v>
    </nc>
  </rcc>
  <rcc rId="10433" sId="5">
    <nc r="E101">
      <v>25650</v>
    </nc>
  </rcc>
  <rcc rId="10434" sId="5">
    <nc r="E102">
      <v>14010</v>
    </nc>
  </rcc>
  <rcc rId="10435" sId="5">
    <nc r="E103">
      <v>12625</v>
    </nc>
  </rcc>
  <rcc rId="10436" sId="5">
    <nc r="E104">
      <v>22250</v>
    </nc>
  </rcc>
  <rcc rId="10437" sId="5">
    <nc r="E105">
      <v>2855</v>
    </nc>
  </rcc>
  <rcc rId="10438" sId="5">
    <nc r="E106">
      <v>7520</v>
    </nc>
  </rcc>
  <rcc rId="10439" sId="5">
    <nc r="E107">
      <v>5480</v>
    </nc>
  </rcc>
  <rcc rId="10440" sId="5">
    <nc r="E108">
      <v>95015</v>
    </nc>
  </rcc>
  <rcc rId="10441" sId="5">
    <oc r="G109" t="inlineStr">
      <is>
        <t>&gt;34885</t>
      </is>
    </oc>
    <nc r="G109" t="inlineStr">
      <is>
        <t>&gt;34890</t>
      </is>
    </nc>
  </rcc>
  <rcc rId="10442" sId="5">
    <nc r="E109">
      <v>34940</v>
    </nc>
  </rcc>
  <rcc rId="10443" sId="5">
    <nc r="E110">
      <v>9665</v>
    </nc>
  </rcc>
  <rcc rId="10444" sId="5">
    <nc r="E111">
      <v>21275</v>
    </nc>
  </rcc>
  <rcc rId="10445" sId="5">
    <nc r="E112">
      <v>3695</v>
    </nc>
  </rcc>
  <rcc rId="10446" sId="5">
    <nc r="E113">
      <v>17145</v>
    </nc>
  </rcc>
  <rcc rId="10447" sId="5">
    <nc r="E114">
      <v>8830</v>
    </nc>
  </rcc>
  <rcc rId="10448" sId="5">
    <nc r="E115">
      <v>44475</v>
    </nc>
  </rcc>
  <rcc rId="10449" sId="5">
    <nc r="E116">
      <v>34435</v>
    </nc>
  </rcc>
  <rcc rId="10450" sId="5">
    <nc r="E117">
      <v>92990</v>
    </nc>
  </rcc>
  <rcc rId="10451" sId="5">
    <nc r="E118">
      <v>36435</v>
    </nc>
  </rcc>
  <rrc rId="10452" sId="5" ref="A120:XFD120" action="insertRow">
    <undo index="0" exp="area" ref3D="1" dr="$I$1:$M$1048576" dn="Z_59BB3A05_2517_4212_B4B0_766CE27362F6_.wvu.Cols" sId="5"/>
    <undo index="0" exp="area" ref3D="1" dr="$I$1:$M$1048576" dn="Z_11E80AD0_6AA7_470D_8311_11AF96F196E5_.wvu.Cols" sId="5"/>
  </rrc>
  <rcc rId="10453" sId="5">
    <nc r="B120" t="inlineStr">
      <is>
        <t>Красинец Раиса Алексеевна</t>
      </is>
    </nc>
  </rcc>
  <rcc rId="10454" sId="5">
    <nc r="C120" t="inlineStr">
      <is>
        <t>22064885-22</t>
      </is>
    </nc>
  </rcc>
  <rfmt sheetId="5" sqref="D120" start="0" length="0">
    <dxf>
      <alignment vertical="top" wrapText="0" readingOrder="0"/>
    </dxf>
  </rfmt>
  <rfmt sheetId="5" sqref="E120" start="0" length="0">
    <dxf>
      <alignment vertical="top" wrapText="0" readingOrder="0"/>
    </dxf>
  </rfmt>
  <rcc rId="10455" sId="5" odxf="1" dxf="1">
    <nc r="F120">
      <f>E120-D120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0456" sId="5">
    <nc r="D120">
      <v>0</v>
    </nc>
  </rcc>
  <rcc rId="10457" sId="5">
    <nc r="E120">
      <v>265</v>
    </nc>
  </rcc>
  <rfmt sheetId="5" sqref="G119">
    <dxf>
      <fill>
        <patternFill patternType="solid">
          <bgColor rgb="FFFF0000"/>
        </patternFill>
      </fill>
    </dxf>
  </rfmt>
  <rcc rId="10458" sId="5">
    <nc r="G119" t="inlineStr">
      <is>
        <t>Демонтаж</t>
      </is>
    </nc>
  </rcc>
  <rfmt sheetId="5" sqref="G119">
    <dxf>
      <alignment horizontal="left" readingOrder="0"/>
    </dxf>
  </rfmt>
  <rcc rId="10459" sId="5">
    <nc r="E121">
      <v>84445</v>
    </nc>
  </rcc>
  <rcc rId="10460" sId="5">
    <nc r="E122">
      <v>81070</v>
    </nc>
  </rcc>
  <rcc rId="10461" sId="5">
    <nc r="E123">
      <v>14090</v>
    </nc>
  </rcc>
  <rcc rId="10462" sId="5">
    <nc r="E124">
      <v>4185</v>
    </nc>
  </rcc>
  <rcc rId="10463" sId="5">
    <nc r="E125">
      <v>6870</v>
    </nc>
  </rcc>
  <rcc rId="10464" sId="5">
    <nc r="E126">
      <v>8200</v>
    </nc>
  </rcc>
  <rcc rId="10465" sId="5">
    <nc r="E127">
      <v>28420</v>
    </nc>
  </rcc>
  <rcc rId="10466" sId="5">
    <nc r="E128">
      <v>54090</v>
    </nc>
  </rcc>
  <rcc rId="10467" sId="5">
    <nc r="E129">
      <v>5500</v>
    </nc>
  </rcc>
  <rcc rId="10468" sId="5">
    <nc r="E130">
      <v>14240</v>
    </nc>
  </rcc>
  <rcc rId="10469" sId="5">
    <nc r="E131">
      <v>9085</v>
    </nc>
  </rcc>
  <rcc rId="10470" sId="5">
    <nc r="E132">
      <v>7265</v>
    </nc>
  </rcc>
  <rcc rId="10471" sId="5">
    <nc r="E133">
      <v>8500</v>
    </nc>
  </rcc>
  <rcc rId="10472" sId="5">
    <nc r="E134">
      <v>17600</v>
    </nc>
  </rcc>
  <rcc rId="10473" sId="5">
    <nc r="E135">
      <v>16245</v>
    </nc>
  </rcc>
  <rcc rId="10474" sId="5">
    <nc r="E136">
      <v>29340</v>
    </nc>
  </rcc>
  <rcc rId="10475" sId="5">
    <nc r="E137">
      <v>56100</v>
    </nc>
  </rcc>
  <rcc rId="10476" sId="5">
    <nc r="E138">
      <v>26680</v>
    </nc>
  </rcc>
  <rcc rId="10477" sId="5">
    <nc r="E139">
      <v>25510</v>
    </nc>
  </rcc>
  <rcc rId="10478" sId="5">
    <nc r="E140">
      <v>39055</v>
    </nc>
  </rcc>
  <rcc rId="10479" sId="5">
    <nc r="E141">
      <v>17320</v>
    </nc>
  </rcc>
  <rcc rId="10480" sId="5">
    <nc r="E142">
      <v>7510</v>
    </nc>
  </rcc>
  <rcc rId="10481" sId="5">
    <nc r="E143">
      <v>24335</v>
    </nc>
  </rcc>
  <rcc rId="10482" sId="5">
    <nc r="E144">
      <v>40190</v>
    </nc>
  </rcc>
  <rcc rId="10483" sId="5">
    <nc r="E145">
      <v>51640</v>
    </nc>
  </rcc>
  <rcc rId="10484" sId="5">
    <nc r="E146">
      <v>8715</v>
    </nc>
  </rcc>
  <rcc rId="10485" sId="5">
    <nc r="E147">
      <v>10190</v>
    </nc>
  </rcc>
  <rcc rId="10486" sId="5">
    <nc r="E148">
      <v>26335</v>
    </nc>
  </rcc>
  <rcc rId="10487" sId="5">
    <nc r="E149">
      <v>12450</v>
    </nc>
  </rcc>
  <rcc rId="10488" sId="5">
    <nc r="E150">
      <v>38860</v>
    </nc>
  </rcc>
  <rcc rId="10489" sId="5">
    <nc r="E151">
      <v>37445</v>
    </nc>
  </rcc>
  <rcc rId="10490" sId="5">
    <nc r="E152">
      <v>42065</v>
    </nc>
  </rcc>
  <rcc rId="10491" sId="5">
    <nc r="E153">
      <v>21760</v>
    </nc>
  </rcc>
  <rcc rId="10492" sId="5">
    <nc r="E154">
      <v>1405</v>
    </nc>
  </rcc>
  <rcc rId="10493" sId="5">
    <nc r="E155">
      <v>26880</v>
    </nc>
  </rcc>
  <rcc rId="10494" sId="5">
    <nc r="E156">
      <v>70750</v>
    </nc>
  </rcc>
  <rcc rId="10495" sId="5">
    <nc r="E157">
      <v>21395</v>
    </nc>
  </rcc>
  <rcc rId="10496" sId="5">
    <nc r="E158">
      <v>33540</v>
    </nc>
  </rcc>
  <rcc rId="10497" sId="5">
    <nc r="E159">
      <v>2290</v>
    </nc>
  </rcc>
  <rcc rId="10498" sId="5">
    <nc r="E160">
      <v>6735</v>
    </nc>
  </rcc>
  <rcc rId="10499" sId="5">
    <nc r="E161">
      <v>9570</v>
    </nc>
  </rcc>
  <rcc rId="10500" sId="5">
    <nc r="E162">
      <v>90625</v>
    </nc>
  </rcc>
  <rcc rId="10501" sId="5">
    <nc r="E163">
      <v>68040</v>
    </nc>
  </rcc>
  <rcc rId="10502" sId="5">
    <nc r="E164">
      <v>16785</v>
    </nc>
  </rcc>
  <rcc rId="10503" sId="5">
    <nc r="E165">
      <v>46205</v>
    </nc>
  </rcc>
  <rcc rId="10504" sId="5">
    <nc r="E166">
      <v>28880</v>
    </nc>
  </rcc>
  <rcc rId="10505" sId="5">
    <nc r="E167">
      <v>21040</v>
    </nc>
  </rcc>
  <rcc rId="10506" sId="5">
    <nc r="E168">
      <v>49985</v>
    </nc>
  </rcc>
  <rcc rId="10507" sId="5">
    <nc r="E169">
      <v>12075</v>
    </nc>
  </rcc>
  <rcc rId="10508" sId="5">
    <nc r="E170">
      <v>11530</v>
    </nc>
  </rcc>
  <rcc rId="10509" sId="5">
    <nc r="E171">
      <v>8540</v>
    </nc>
  </rcc>
  <rcc rId="10510" sId="5">
    <nc r="E172">
      <v>67285</v>
    </nc>
  </rcc>
  <rcc rId="10511" sId="5">
    <nc r="E173">
      <v>37755</v>
    </nc>
  </rcc>
  <rcc rId="10512" sId="5">
    <nc r="E174">
      <v>16210</v>
    </nc>
  </rcc>
  <rcc rId="10513" sId="5">
    <nc r="E175">
      <v>8550</v>
    </nc>
  </rcc>
  <rcc rId="10514" sId="5">
    <nc r="E176">
      <v>50730</v>
    </nc>
  </rcc>
  <rcc rId="10515" sId="5">
    <nc r="E177">
      <v>43740</v>
    </nc>
  </rcc>
  <rcc rId="10516" sId="5">
    <nc r="E178">
      <v>29320</v>
    </nc>
  </rcc>
  <rcc rId="10517" sId="5">
    <nc r="E179">
      <v>122650</v>
    </nc>
  </rcc>
  <rcc rId="10518" sId="5">
    <nc r="E180">
      <v>44340</v>
    </nc>
  </rcc>
  <rcc rId="10519" sId="5">
    <nc r="E181">
      <v>36900</v>
    </nc>
  </rcc>
  <rcc rId="10520" sId="5">
    <nc r="E182">
      <v>7945</v>
    </nc>
  </rcc>
  <rcc rId="10521" sId="5">
    <nc r="E183">
      <v>7150</v>
    </nc>
  </rcc>
  <rcc rId="10522" sId="5">
    <nc r="E184">
      <v>29750</v>
    </nc>
  </rcc>
  <rcc rId="10523" sId="5">
    <nc r="E185">
      <v>20180</v>
    </nc>
  </rcc>
  <rcc rId="10524" sId="5">
    <nc r="E186">
      <v>8740</v>
    </nc>
  </rcc>
  <rcc rId="10525" sId="5">
    <nc r="E187">
      <v>15985</v>
    </nc>
  </rcc>
  <rcc rId="10526" sId="5">
    <nc r="E188">
      <v>39750</v>
    </nc>
  </rcc>
  <rcc rId="10527" sId="5">
    <nc r="E189">
      <v>11495</v>
    </nc>
  </rcc>
  <rcc rId="10528" sId="5">
    <nc r="E190">
      <v>118180</v>
    </nc>
  </rcc>
  <rcc rId="10529" sId="5">
    <nc r="E191">
      <v>4105</v>
    </nc>
  </rcc>
  <rcc rId="10530" sId="5">
    <nc r="E192">
      <v>20850</v>
    </nc>
  </rcc>
  <rcc rId="10531" sId="5">
    <nc r="E193">
      <v>29585</v>
    </nc>
  </rcc>
  <rcc rId="10532" sId="5">
    <nc r="E194">
      <v>21040</v>
    </nc>
  </rcc>
  <rcc rId="10533" sId="5">
    <nc r="E195">
      <v>10225</v>
    </nc>
  </rcc>
  <rcc rId="10534" sId="5">
    <nc r="E196">
      <v>8590</v>
    </nc>
  </rcc>
  <rcc rId="10535" sId="5">
    <nc r="E197">
      <v>12365</v>
    </nc>
  </rcc>
  <rcc rId="10536" sId="5">
    <nc r="E198">
      <v>8100</v>
    </nc>
  </rcc>
  <rcc rId="10537" sId="5">
    <nc r="E199">
      <v>15795</v>
    </nc>
  </rcc>
  <rcc rId="10538" sId="5">
    <nc r="E200">
      <v>16060</v>
    </nc>
  </rcc>
  <rcc rId="10539" sId="5">
    <nc r="E201">
      <v>20660</v>
    </nc>
  </rcc>
  <rcc rId="10540" sId="5">
    <nc r="E202">
      <v>13305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41" sId="5">
    <oc r="F119">
      <v>453</v>
    </oc>
    <nc r="F119">
      <v>30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1" sId="10" numFmtId="34">
    <oc r="C8">
      <v>2739.5</v>
    </oc>
    <nc r="C8">
      <v>2792.7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2" sId="5">
    <oc r="E58">
      <v>1945</v>
    </oc>
    <nc r="E58">
      <v>1960</v>
    </nc>
  </rcc>
  <rfmt sheetId="5" sqref="E60">
    <dxf>
      <fill>
        <patternFill>
          <bgColor theme="0"/>
        </patternFill>
      </fill>
    </dxf>
  </rfmt>
  <rcc rId="10553" sId="5">
    <nc r="E60">
      <v>36804</v>
    </nc>
  </rcc>
  <rcc rId="10554" sId="5">
    <oc r="G203">
      <f>F119+F93+F69+#REF!+F63</f>
    </oc>
    <nc r="G203">
      <f>F119+F93+F69+F63</f>
    </nc>
  </rcc>
  <rcc rId="10555" sId="5">
    <oc r="F203">
      <f>SUM(F6:F202)</f>
    </oc>
    <nc r="F203">
      <f>SUM(F6:F202)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6" sId="6">
    <nc r="E7">
      <v>8271</v>
    </nc>
  </rcc>
  <rcc rId="10557" sId="6">
    <nc r="E8">
      <v>11903</v>
    </nc>
  </rcc>
  <rcc rId="10558" sId="6">
    <nc r="E9">
      <v>314</v>
    </nc>
  </rcc>
  <rcc rId="10559" sId="6">
    <nc r="E10">
      <v>33292</v>
    </nc>
  </rcc>
  <rfmt sheetId="6" sqref="D10:E10">
    <dxf>
      <fill>
        <patternFill>
          <bgColor theme="0"/>
        </patternFill>
      </fill>
    </dxf>
  </rfmt>
  <rcc rId="10560" sId="6">
    <nc r="E11">
      <v>35930</v>
    </nc>
  </rcc>
  <rcc rId="10561" sId="6">
    <nc r="E12">
      <v>22182</v>
    </nc>
  </rcc>
  <rcc rId="10562" sId="6">
    <nc r="E13">
      <v>1317</v>
    </nc>
  </rcc>
  <rcc rId="10563" sId="6">
    <nc r="E14">
      <v>1853</v>
    </nc>
  </rcc>
  <rfmt sheetId="6" sqref="D8:D20">
    <dxf>
      <fill>
        <patternFill>
          <bgColor theme="0"/>
        </patternFill>
      </fill>
    </dxf>
  </rfmt>
  <rcc rId="10564" sId="6">
    <nc r="E15">
      <v>9442</v>
    </nc>
  </rcc>
  <rcc rId="10565" sId="6">
    <nc r="E16">
      <v>561</v>
    </nc>
  </rcc>
  <rcc rId="10566" sId="6">
    <nc r="E17">
      <v>879</v>
    </nc>
  </rcc>
  <rcc rId="10567" sId="6">
    <nc r="E20">
      <v>39684</v>
    </nc>
  </rcc>
  <rcc rId="10568" sId="6">
    <nc r="E21">
      <v>20524</v>
    </nc>
  </rcc>
  <rcc rId="10569" sId="6">
    <nc r="E22">
      <v>31968</v>
    </nc>
  </rcc>
  <rcc rId="10570" sId="6">
    <nc r="E23">
      <v>4446</v>
    </nc>
  </rcc>
  <rfmt sheetId="6" sqref="D23:E23">
    <dxf>
      <fill>
        <patternFill>
          <bgColor theme="0"/>
        </patternFill>
      </fill>
    </dxf>
  </rfmt>
  <rcc rId="10571" sId="6">
    <nc r="E24">
      <v>25550</v>
    </nc>
  </rcc>
  <rcc rId="10572" sId="6">
    <nc r="E25">
      <v>15403</v>
    </nc>
  </rcc>
  <rcc rId="10573" sId="6">
    <nc r="E26">
      <v>24176</v>
    </nc>
  </rcc>
  <rcc rId="10574" sId="6">
    <nc r="E29">
      <v>54969</v>
    </nc>
  </rcc>
  <rcc rId="10575" sId="6">
    <nc r="E30">
      <v>4854</v>
    </nc>
  </rcc>
  <rcc rId="10576" sId="6">
    <nc r="E31">
      <v>21681</v>
    </nc>
  </rcc>
  <rcc rId="10577" sId="6">
    <nc r="E32">
      <v>26768</v>
    </nc>
  </rcc>
  <rcc rId="10578" sId="6">
    <nc r="E34">
      <v>65974</v>
    </nc>
  </rcc>
  <rcc rId="10579" sId="6">
    <nc r="E35">
      <v>1269</v>
    </nc>
  </rcc>
  <rcc rId="10580" sId="6">
    <nc r="E36">
      <v>8102</v>
    </nc>
  </rcc>
  <rcc rId="10581" sId="6">
    <nc r="E37">
      <v>23621</v>
    </nc>
  </rcc>
  <rcc rId="10582" sId="6">
    <nc r="E38">
      <v>1417</v>
    </nc>
  </rcc>
  <rcc rId="10583" sId="6">
    <nc r="E39">
      <v>19359</v>
    </nc>
  </rcc>
  <rcc rId="10584" sId="6">
    <nc r="E41">
      <v>494</v>
    </nc>
  </rcc>
  <rfmt sheetId="6" sqref="E40">
    <dxf>
      <fill>
        <patternFill>
          <bgColor rgb="FFFF0000"/>
        </patternFill>
      </fill>
    </dxf>
  </rfmt>
  <rcc rId="10585" sId="6">
    <nc r="E51">
      <v>45054</v>
    </nc>
  </rcc>
  <rcc rId="10586" sId="6">
    <nc r="E52">
      <v>67821</v>
    </nc>
  </rcc>
  <rcc rId="10587" sId="6">
    <nc r="E53">
      <v>22551</v>
    </nc>
  </rcc>
  <rfmt sheetId="6" sqref="D53">
    <dxf>
      <alignment horizontal="center" readingOrder="0"/>
    </dxf>
  </rfmt>
  <rfmt sheetId="6" sqref="D53">
    <dxf>
      <alignment vertical="bottom" readingOrder="0"/>
    </dxf>
  </rfmt>
  <rfmt sheetId="6" sqref="D56">
    <dxf>
      <fill>
        <patternFill>
          <bgColor theme="0"/>
        </patternFill>
      </fill>
    </dxf>
  </rfmt>
  <rfmt sheetId="6" sqref="D57:D60">
    <dxf>
      <fill>
        <patternFill>
          <bgColor theme="0"/>
        </patternFill>
      </fill>
    </dxf>
  </rfmt>
  <rfmt sheetId="6" sqref="E55">
    <dxf>
      <fill>
        <patternFill>
          <bgColor theme="4" tint="0.79998168889431442"/>
        </patternFill>
      </fill>
    </dxf>
  </rfmt>
  <rcc rId="10588" sId="6">
    <nc r="E57">
      <v>4274</v>
    </nc>
  </rcc>
  <rfmt sheetId="6" sqref="E59">
    <dxf>
      <fill>
        <patternFill>
          <bgColor theme="0"/>
        </patternFill>
      </fill>
    </dxf>
  </rfmt>
  <rcc rId="10589" sId="6">
    <nc r="E59">
      <v>14184</v>
    </nc>
  </rcc>
  <rcc rId="10590" sId="6">
    <nc r="E60">
      <v>16551</v>
    </nc>
  </rcc>
  <rcc rId="10591" sId="6">
    <nc r="E61">
      <v>21311</v>
    </nc>
  </rcc>
  <rcc rId="10592" sId="6">
    <nc r="E62">
      <v>24981</v>
    </nc>
  </rcc>
  <rcc rId="10593" sId="6">
    <nc r="E63">
      <v>40560</v>
    </nc>
  </rcc>
  <rcc rId="10594" sId="6">
    <nc r="E64">
      <v>40</v>
    </nc>
  </rcc>
  <rcc rId="10595" sId="6">
    <nc r="E65">
      <v>125</v>
    </nc>
  </rcc>
  <rcc rId="10596" sId="6">
    <nc r="E66">
      <v>27118</v>
    </nc>
  </rcc>
  <rcc rId="10597" sId="6">
    <nc r="E67">
      <v>71073</v>
    </nc>
  </rcc>
  <rcc rId="10598" sId="6">
    <nc r="E68">
      <v>11873</v>
    </nc>
  </rcc>
  <rcc rId="10599" sId="6">
    <nc r="E69">
      <v>4000</v>
    </nc>
  </rcc>
  <rfmt sheetId="6" sqref="D69">
    <dxf>
      <fill>
        <patternFill>
          <bgColor theme="0"/>
        </patternFill>
      </fill>
    </dxf>
  </rfmt>
  <rfmt sheetId="6" sqref="D78:D81">
    <dxf>
      <fill>
        <patternFill>
          <bgColor theme="0"/>
        </patternFill>
      </fill>
    </dxf>
  </rfmt>
  <rfmt sheetId="6" sqref="E78:E80">
    <dxf>
      <fill>
        <patternFill>
          <bgColor theme="0"/>
        </patternFill>
      </fill>
    </dxf>
  </rfmt>
  <rcc rId="10600" sId="6">
    <nc r="E78">
      <v>48600</v>
    </nc>
  </rcc>
  <rcc rId="10601" sId="6">
    <nc r="E79">
      <v>13096</v>
    </nc>
  </rcc>
  <rcc rId="10602" sId="6">
    <nc r="E80">
      <v>8596</v>
    </nc>
  </rcc>
  <rcc rId="10603" sId="6">
    <nc r="E81">
      <v>1614</v>
    </nc>
  </rcc>
  <rcc rId="10604" sId="6">
    <nc r="E83">
      <v>37705</v>
    </nc>
  </rcc>
  <rcc rId="10605" sId="6">
    <nc r="E84">
      <v>142265</v>
    </nc>
  </rcc>
  <rcc rId="10606" sId="6">
    <nc r="E85">
      <v>40345</v>
    </nc>
  </rcc>
  <rcc rId="10607" sId="6">
    <nc r="E88">
      <v>680</v>
    </nc>
  </rcc>
  <rfmt sheetId="6" sqref="D85:D88">
    <dxf>
      <fill>
        <patternFill>
          <bgColor theme="0"/>
        </patternFill>
      </fill>
    </dxf>
  </rfmt>
  <rcc rId="10608" sId="6">
    <nc r="E92">
      <v>26753</v>
    </nc>
  </rcc>
  <rcc rId="10609" sId="6">
    <nc r="E95">
      <v>9042</v>
    </nc>
  </rcc>
  <rfmt sheetId="6" sqref="E94">
    <dxf>
      <fill>
        <patternFill patternType="solid">
          <bgColor rgb="FFFF0000"/>
        </patternFill>
      </fill>
    </dxf>
  </rfmt>
  <rfmt sheetId="4" sqref="F44">
    <dxf>
      <fill>
        <patternFill patternType="solid">
          <bgColor rgb="FFFF0000"/>
        </patternFill>
      </fill>
    </dxf>
  </rfmt>
  <rcc rId="10610" sId="4">
    <oc r="G44" t="inlineStr">
      <is>
        <t>н/р,ср 250</t>
      </is>
    </oc>
    <nc r="G44">
      <v>11390</v>
    </nc>
  </rcc>
  <rfmt sheetId="4" sqref="G44">
    <dxf>
      <fill>
        <patternFill patternType="solid">
          <bgColor rgb="FFFF0000"/>
        </patternFill>
      </fill>
    </dxf>
  </rfmt>
  <rfmt sheetId="4" sqref="G40" start="0" length="2147483647">
    <dxf>
      <font/>
    </dxf>
  </rfmt>
  <rfmt sheetId="4" sqref="G40" start="0" length="2147483647">
    <dxf>
      <font>
        <color theme="1"/>
      </font>
    </dxf>
  </rfmt>
  <rfmt sheetId="4" sqref="G44" start="0" length="2147483647">
    <dxf>
      <font>
        <color theme="1"/>
      </font>
    </dxf>
  </rfmt>
  <rfmt sheetId="4" sqref="G44">
    <dxf>
      <fill>
        <patternFill>
          <bgColor theme="0"/>
        </patternFill>
      </fill>
    </dxf>
  </rfmt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11" sId="4">
    <oc r="D44">
      <v>11390</v>
    </oc>
    <nc r="D44"/>
  </rcc>
  <rcc rId="10612" sId="4">
    <oc r="E44">
      <v>11390</v>
    </oc>
    <nc r="E44"/>
  </rcc>
  <rcc rId="10613" sId="4">
    <oc r="F44">
      <f>E44-D44</f>
    </oc>
    <nc r="F44">
      <f>126*4</f>
    </nc>
  </rcc>
  <rcc rId="10614" sId="4">
    <oc r="G44">
      <v>11390</v>
    </oc>
    <nc r="G44" t="inlineStr">
      <is>
        <t>11390/126</t>
      </is>
    </nc>
  </rcc>
  <rcc rId="10615" sId="4">
    <nc r="H44" t="inlineStr">
      <is>
        <t>выставлено за 4 месяца</t>
      </is>
    </nc>
  </rcc>
  <rcc rId="10616" sId="4">
    <nc r="G60">
      <f>F44</f>
    </nc>
  </rcc>
  <rcmt sheetId="4" cell="F44" guid="{5564F634-0B28-4E9D-8C97-ACF6975CD3C2}" author="HP" newLength="62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94">
    <dxf>
      <fill>
        <patternFill>
          <bgColor theme="0"/>
        </patternFill>
      </fill>
    </dxf>
  </rfmt>
  <rcc rId="10617" sId="6">
    <nc r="E94">
      <v>69631</v>
    </nc>
  </rcc>
  <rcc rId="10618" sId="6">
    <nc r="E86">
      <v>28382</v>
    </nc>
  </rcc>
  <rcc rId="10619" sId="6">
    <nc r="E87">
      <v>11532</v>
    </nc>
  </rcc>
  <rcc rId="10620" sId="6">
    <nc r="E58">
      <v>8131</v>
    </nc>
  </rcc>
  <rcc rId="10621" sId="6">
    <nc r="E56">
      <v>22036</v>
    </nc>
  </rcc>
  <rcc rId="10622" sId="6">
    <nc r="E55">
      <v>9405</v>
    </nc>
  </rcc>
  <rfmt sheetId="6" sqref="E40">
    <dxf>
      <fill>
        <patternFill>
          <bgColor theme="0"/>
        </patternFill>
      </fill>
    </dxf>
  </rfmt>
  <rcc rId="10623" sId="6">
    <nc r="E40">
      <v>40010</v>
    </nc>
  </rcc>
  <rfmt sheetId="6" sqref="E33">
    <dxf>
      <fill>
        <patternFill>
          <bgColor theme="4" tint="0.59999389629810485"/>
        </patternFill>
      </fill>
    </dxf>
  </rfmt>
  <rfmt sheetId="6" sqref="E33">
    <dxf>
      <fill>
        <patternFill>
          <bgColor theme="4" tint="0.79998168889431442"/>
        </patternFill>
      </fill>
    </dxf>
  </rfmt>
  <rfmt sheetId="6" sqref="D35">
    <dxf>
      <fill>
        <patternFill>
          <bgColor theme="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7" sId="2">
    <nc r="M92" t="inlineStr">
      <is>
        <t>сделать перерасчет</t>
      </is>
    </nc>
  </rcc>
  <rfmt sheetId="2" sqref="M92" start="0" length="2147483647">
    <dxf>
      <font>
        <b/>
      </font>
    </dxf>
  </rfmt>
  <rcc rId="7088" sId="2" numFmtId="4">
    <oc r="F92">
      <v>95</v>
    </oc>
    <nc r="F92"/>
  </rcc>
  <rfmt sheetId="2" sqref="F92">
    <dxf>
      <fill>
        <patternFill patternType="none">
          <bgColor auto="1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24" sId="6">
    <oc r="E86">
      <v>28382</v>
    </oc>
    <nc r="E86">
      <v>29068</v>
    </nc>
  </rcc>
  <rcc rId="10625" sId="6">
    <oc r="E87">
      <v>11532</v>
    </oc>
    <nc r="E87">
      <v>11966</v>
    </nc>
  </rcc>
  <rcc rId="10626" sId="6">
    <oc r="E58">
      <v>8131</v>
    </oc>
    <nc r="E58">
      <v>8200</v>
    </nc>
  </rcc>
  <rcc rId="10627" sId="6">
    <oc r="E56">
      <v>22036</v>
    </oc>
    <nc r="E56">
      <v>22282</v>
    </nc>
  </rcc>
  <rcc rId="10628" sId="6">
    <nc r="E33">
      <v>18527</v>
    </nc>
  </rcc>
  <rcc rId="10629" sId="13">
    <oc r="E5">
      <f>91+4.421</f>
    </oc>
    <nc r="E5"/>
  </rcc>
  <rcc rId="10630" sId="13">
    <oc r="G5">
      <v>217.96</v>
    </oc>
    <nc r="G5"/>
  </rcc>
  <rcc rId="10631" sId="13" numFmtId="4">
    <oc r="D5">
      <v>108000.22</v>
    </oc>
    <nc r="D5">
      <v>108058.66</v>
    </nc>
  </rcc>
  <rcc rId="10632" sId="13" numFmtId="4">
    <oc r="D8">
      <v>222050</v>
    </oc>
    <nc r="D8">
      <v>226900</v>
    </nc>
  </rcc>
  <rcc rId="10633" sId="13">
    <oc r="E7">
      <f>1862-F7</f>
    </oc>
    <nc r="E7">
      <f>1291-F7</f>
    </nc>
  </rcc>
  <rcc rId="10634" sId="13">
    <oc r="F7">
      <f>151*3.23</f>
    </oc>
    <nc r="F7">
      <f>153*3.23</f>
    </nc>
  </rcc>
  <rcc rId="10635" sId="13">
    <oc r="F8">
      <f>151*4.33</f>
    </oc>
    <nc r="F8">
      <f>153*4.33</f>
    </nc>
  </rcc>
  <rcc rId="10636" sId="13" numFmtId="4">
    <oc r="E8">
      <v>1793</v>
    </oc>
    <nc r="E8">
      <v>2582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37" sId="13">
    <oc r="E7">
      <f>1291-F7</f>
    </oc>
    <nc r="E7">
      <f>1187-F7</f>
    </nc>
  </rcc>
  <rcc rId="10638" sId="13" numFmtId="4">
    <oc r="E8">
      <v>2582</v>
    </oc>
    <nc r="E8">
      <f>2607-F8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8" sId="13">
    <oc r="E7">
      <f>1187-F7</f>
    </oc>
    <nc r="E7">
      <f>1315-F7</f>
    </nc>
  </rcc>
  <rcc rId="10649" sId="13">
    <oc r="E8">
      <f>2607-F8</f>
    </oc>
    <nc r="E8">
      <f>2612-F8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9" sId="13" numFmtId="4">
    <oc r="D8">
      <v>226900</v>
    </oc>
    <nc r="D8">
      <v>226250</v>
    </nc>
  </rcc>
  <rcc rId="10660" sId="13" numFmtId="4">
    <oc r="E8">
      <f>2612-F8</f>
    </oc>
    <nc r="E8">
      <v>2140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3'!$A$1:$G$51</formula>
    <oldFormula>'Под. 3'!$A$1:$G$51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Под.6!$A$1:$N$205</formula>
    <oldFormula>Под.6!$A$1:$N$205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0" sId="1">
    <oc r="A2" t="inlineStr">
      <is>
        <t>по потреблению электроэнергии за период с  23.05.2022г. по  21.06.2022г.</t>
      </is>
    </oc>
    <nc r="A2" t="inlineStr">
      <is>
        <t>по потреблению электроэнергии за период с  22.06.2022г. по  22.07.2022г.</t>
      </is>
    </nc>
  </rcc>
  <rcc rId="10671" sId="1">
    <oc r="C8">
      <v>6130</v>
    </oc>
    <nc r="C8">
      <v>6215</v>
    </nc>
  </rcc>
  <rcc rId="10672" sId="1">
    <oc r="C9">
      <v>2473</v>
    </oc>
    <nc r="C9">
      <v>2509</v>
    </nc>
  </rcc>
  <rcc rId="10673" sId="1">
    <oc r="C10">
      <v>11991</v>
    </oc>
    <nc r="C10">
      <v>12187</v>
    </nc>
  </rcc>
  <rcc rId="10674" sId="1">
    <oc r="C11">
      <v>15505</v>
    </oc>
    <nc r="C11">
      <v>15784</v>
    </nc>
  </rcc>
  <rcc rId="10675" sId="1">
    <oc r="C12">
      <v>6321</v>
    </oc>
    <nc r="C12">
      <v>6427</v>
    </nc>
  </rcc>
  <rcc rId="10676" sId="1">
    <oc r="D8">
      <v>6215</v>
    </oc>
    <nc r="D8"/>
  </rcc>
  <rcc rId="10677" sId="1">
    <oc r="D9">
      <v>2509</v>
    </oc>
    <nc r="D9"/>
  </rcc>
  <rcc rId="10678" sId="1">
    <oc r="D10">
      <v>12187</v>
    </oc>
    <nc r="D10"/>
  </rcc>
  <rcc rId="10679" sId="1">
    <oc r="D11">
      <v>15784</v>
    </oc>
    <nc r="D11"/>
  </rcc>
  <rcc rId="10680" sId="1">
    <oc r="D12">
      <v>6427</v>
    </oc>
    <nc r="D12"/>
  </rcc>
  <rcc rId="10681" sId="1">
    <oc r="C14">
      <v>6019</v>
    </oc>
    <nc r="C14">
      <v>6094</v>
    </nc>
  </rcc>
  <rcc rId="10682" sId="1">
    <oc r="C15">
      <v>4381</v>
    </oc>
    <nc r="C15">
      <v>4442</v>
    </nc>
  </rcc>
  <rcc rId="10683" sId="1">
    <oc r="C16">
      <v>3350</v>
    </oc>
    <nc r="C16">
      <v>3425</v>
    </nc>
  </rcc>
  <rcc rId="10684" sId="1">
    <oc r="C17">
      <v>6054</v>
    </oc>
    <nc r="C17">
      <v>6174</v>
    </nc>
  </rcc>
  <rcc rId="10685" sId="1">
    <oc r="C18">
      <v>5591</v>
    </oc>
    <nc r="C18">
      <v>5617</v>
    </nc>
  </rcc>
  <rcc rId="10686" sId="1">
    <oc r="D14">
      <v>6094</v>
    </oc>
    <nc r="D14"/>
  </rcc>
  <rcc rId="10687" sId="1">
    <oc r="D15">
      <v>4442</v>
    </oc>
    <nc r="D15"/>
  </rcc>
  <rcc rId="10688" sId="1">
    <oc r="D16">
      <v>3425</v>
    </oc>
    <nc r="D16"/>
  </rcc>
  <rcc rId="10689" sId="1">
    <oc r="D17">
      <v>6174</v>
    </oc>
    <nc r="D17"/>
  </rcc>
  <rcc rId="10690" sId="1">
    <oc r="D18">
      <v>5617</v>
    </oc>
    <nc r="D18"/>
  </rcc>
  <rcc rId="10691" sId="1">
    <oc r="C20">
      <v>10148</v>
    </oc>
    <nc r="C20">
      <v>10282</v>
    </nc>
  </rcc>
  <rcc rId="10692" sId="1">
    <oc r="C21">
      <v>2848</v>
    </oc>
    <nc r="C21">
      <v>2881</v>
    </nc>
  </rcc>
  <rcc rId="10693" sId="1">
    <oc r="C22">
      <v>8372</v>
    </oc>
    <nc r="C22">
      <v>8532</v>
    </nc>
  </rcc>
  <rcc rId="10694" sId="1">
    <oc r="C23">
      <v>10329</v>
    </oc>
    <nc r="C23">
      <v>10511</v>
    </nc>
  </rcc>
  <rcc rId="10695" sId="1">
    <oc r="C24">
      <v>11198</v>
    </oc>
    <nc r="C24">
      <v>11411</v>
    </nc>
  </rcc>
  <rcc rId="10696" sId="1">
    <oc r="D20">
      <v>10282</v>
    </oc>
    <nc r="D20"/>
  </rcc>
  <rcc rId="10697" sId="1">
    <oc r="D21">
      <v>2881</v>
    </oc>
    <nc r="D21"/>
  </rcc>
  <rcc rId="10698" sId="1">
    <oc r="D22">
      <v>8532</v>
    </oc>
    <nc r="D22"/>
  </rcc>
  <rcc rId="10699" sId="1">
    <oc r="D23">
      <v>10511</v>
    </oc>
    <nc r="D23"/>
  </rcc>
  <rcc rId="10700" sId="1">
    <oc r="D24">
      <v>11411</v>
    </oc>
    <nc r="D24"/>
  </rcc>
  <rcc rId="10701" sId="1">
    <oc r="C29">
      <v>249636</v>
    </oc>
    <nc r="C29">
      <v>252731</v>
    </nc>
  </rcc>
  <rcc rId="10702" sId="1">
    <oc r="C30">
      <v>223160</v>
    </oc>
    <nc r="C30">
      <v>226934</v>
    </nc>
  </rcc>
  <rcc rId="10703" sId="1">
    <oc r="D29">
      <v>252731</v>
    </oc>
    <nc r="D29"/>
  </rcc>
  <rcc rId="10704" sId="1">
    <oc r="D30">
      <v>226934</v>
    </oc>
    <nc r="D30"/>
  </rcc>
  <rcc rId="10705" sId="1">
    <oc r="C40">
      <v>3361</v>
    </oc>
    <nc r="C40">
      <v>3418</v>
    </nc>
  </rcc>
  <rcc rId="10706" sId="1">
    <oc r="C41">
      <v>3128</v>
    </oc>
    <nc r="C41">
      <v>3186</v>
    </nc>
  </rcc>
  <rcc rId="10707" sId="1">
    <oc r="C43">
      <v>15225</v>
    </oc>
    <nc r="C43">
      <v>15294</v>
    </nc>
  </rcc>
  <rcc rId="10708" sId="1">
    <oc r="C44">
      <v>11605</v>
    </oc>
    <nc r="C44">
      <v>11632</v>
    </nc>
  </rcc>
  <rfmt sheetId="1" sqref="C45" start="0" length="0">
    <dxf/>
  </rfmt>
  <rcc rId="10709" sId="1">
    <oc r="C46">
      <v>13387</v>
    </oc>
    <nc r="C46">
      <v>13536</v>
    </nc>
  </rcc>
  <rcc rId="10710" sId="1">
    <oc r="C47">
      <v>2127</v>
    </oc>
    <nc r="C47">
      <v>2160</v>
    </nc>
  </rcc>
  <rcc rId="10711" sId="1">
    <oc r="C48">
      <v>23215</v>
    </oc>
    <nc r="C48">
      <v>23595</v>
    </nc>
  </rcc>
  <rcc rId="10712" sId="1">
    <oc r="C49">
      <v>19407</v>
    </oc>
    <nc r="C49">
      <v>19729</v>
    </nc>
  </rcc>
  <rcc rId="10713" sId="1">
    <oc r="C50">
      <v>8841</v>
    </oc>
    <nc r="C50">
      <v>8983</v>
    </nc>
  </rcc>
  <rcc rId="10714" sId="1">
    <oc r="D40">
      <v>3418</v>
    </oc>
    <nc r="D40"/>
  </rcc>
  <rcc rId="10715" sId="1">
    <oc r="D41">
      <v>3186</v>
    </oc>
    <nc r="D41"/>
  </rcc>
  <rcc rId="10716" sId="1">
    <oc r="D43">
      <v>15294</v>
    </oc>
    <nc r="D43"/>
  </rcc>
  <rcc rId="10717" sId="1">
    <oc r="D44">
      <v>11632</v>
    </oc>
    <nc r="D44"/>
  </rcc>
  <rcc rId="10718" sId="1">
    <oc r="D46">
      <v>13536</v>
    </oc>
    <nc r="D46"/>
  </rcc>
  <rcc rId="10719" sId="1">
    <oc r="D47">
      <v>2160</v>
    </oc>
    <nc r="D47"/>
  </rcc>
  <rcc rId="10720" sId="1">
    <oc r="D48">
      <v>23595</v>
    </oc>
    <nc r="D48"/>
  </rcc>
  <rcc rId="10721" sId="1">
    <oc r="D49">
      <v>19729</v>
    </oc>
    <nc r="D49"/>
  </rcc>
  <rcc rId="10722" sId="1">
    <oc r="D50">
      <v>8983</v>
    </oc>
    <nc r="D50"/>
  </rcc>
  <rcc rId="10723" sId="1">
    <oc r="C56">
      <v>9976</v>
    </oc>
    <nc r="C56">
      <v>10186</v>
    </nc>
  </rcc>
  <rcc rId="10724" sId="1">
    <oc r="C57">
      <v>5993</v>
    </oc>
    <nc r="C57">
      <v>6072</v>
    </nc>
  </rcc>
  <rcc rId="10725" sId="1">
    <oc r="C58">
      <v>1223</v>
    </oc>
    <nc r="C58">
      <v>1239</v>
    </nc>
  </rcc>
  <rcc rId="10726" sId="1">
    <oc r="D56">
      <v>10186</v>
    </oc>
    <nc r="D56"/>
  </rcc>
  <rcc rId="10727" sId="1">
    <oc r="D57">
      <v>6072</v>
    </oc>
    <nc r="D57"/>
  </rcc>
  <rcc rId="10728" sId="1">
    <oc r="D58">
      <v>1239</v>
    </oc>
    <nc r="D58"/>
  </rcc>
  <rcc rId="10729" sId="2">
    <oc r="E2" t="inlineStr">
      <is>
        <t>Июнь</t>
      </is>
    </oc>
    <nc r="E2" t="inlineStr">
      <is>
        <t>Июль</t>
      </is>
    </nc>
  </rcc>
  <rcc rId="10730" sId="2">
    <oc r="D6">
      <v>155</v>
    </oc>
    <nc r="D6">
      <v>265</v>
    </nc>
  </rcc>
  <rcc rId="10731" sId="2">
    <oc r="D7">
      <v>21315</v>
    </oc>
    <nc r="D7">
      <v>21430</v>
    </nc>
  </rcc>
  <rcc rId="10732" sId="2">
    <oc r="D8">
      <v>18420</v>
    </oc>
    <nc r="D8">
      <v>18590</v>
    </nc>
  </rcc>
  <rcc rId="10733" sId="2">
    <oc r="D10">
      <v>103010</v>
    </oc>
    <nc r="D10">
      <v>103940</v>
    </nc>
  </rcc>
  <rcc rId="10734" sId="2">
    <oc r="D11">
      <v>24685</v>
    </oc>
    <nc r="D11">
      <v>24810</v>
    </nc>
  </rcc>
  <rcc rId="10735" sId="2">
    <oc r="D12">
      <v>19110</v>
    </oc>
    <nc r="D12">
      <v>19190</v>
    </nc>
  </rcc>
  <rcc rId="10736" sId="2">
    <oc r="D13">
      <v>22650</v>
    </oc>
    <nc r="D13">
      <v>23230</v>
    </nc>
  </rcc>
  <rcc rId="10737" sId="2">
    <oc r="D14">
      <v>18585</v>
    </oc>
    <nc r="D14">
      <v>18765</v>
    </nc>
  </rcc>
  <rcc rId="10738" sId="2">
    <oc r="D15">
      <v>37245</v>
    </oc>
    <nc r="D15">
      <v>37605</v>
    </nc>
  </rcc>
  <rcc rId="10739" sId="2">
    <oc r="D17">
      <v>28195</v>
    </oc>
    <nc r="D17">
      <v>28470</v>
    </nc>
  </rcc>
  <rcc rId="10740" sId="2">
    <oc r="D18">
      <v>13005</v>
    </oc>
    <nc r="D18">
      <v>13180</v>
    </nc>
  </rcc>
  <rcc rId="10741" sId="2">
    <oc r="D19">
      <v>1800</v>
    </oc>
    <nc r="D19">
      <v>1855</v>
    </nc>
  </rcc>
  <rcc rId="10742" sId="2">
    <oc r="D20">
      <v>1155</v>
    </oc>
    <nc r="D20">
      <v>1245</v>
    </nc>
  </rcc>
  <rcc rId="10743" sId="2">
    <oc r="D21">
      <v>22230</v>
    </oc>
    <nc r="D21">
      <v>22870</v>
    </nc>
  </rcc>
  <rcc rId="10744" sId="2">
    <oc r="D22">
      <v>5480</v>
    </oc>
    <nc r="D22">
      <v>5525</v>
    </nc>
  </rcc>
  <rcc rId="10745" sId="2">
    <oc r="D24">
      <v>5360</v>
    </oc>
    <nc r="D24">
      <v>5530</v>
    </nc>
  </rcc>
  <rcc rId="10746" sId="2">
    <oc r="D25">
      <v>12235</v>
    </oc>
    <nc r="D25">
      <v>12385</v>
    </nc>
  </rcc>
  <rcc rId="10747" sId="2">
    <oc r="D26">
      <v>10500</v>
    </oc>
    <nc r="D26">
      <v>10700</v>
    </nc>
  </rcc>
  <rcc rId="10748" sId="2">
    <oc r="D27">
      <v>47345</v>
    </oc>
    <nc r="D27">
      <v>47670</v>
    </nc>
  </rcc>
  <rcc rId="10749" sId="2">
    <oc r="D28">
      <v>9915</v>
    </oc>
    <nc r="D28">
      <v>10125</v>
    </nc>
  </rcc>
  <rcc rId="10750" sId="2">
    <oc r="D29">
      <v>47550</v>
    </oc>
    <nc r="D29">
      <v>48345</v>
    </nc>
  </rcc>
  <rcc rId="10751" sId="2">
    <oc r="D30">
      <v>5680</v>
    </oc>
    <nc r="D30">
      <v>5875</v>
    </nc>
  </rcc>
  <rcc rId="10752" sId="2">
    <oc r="D31">
      <v>1895</v>
    </oc>
    <nc r="D31">
      <v>1935</v>
    </nc>
  </rcc>
  <rcc rId="10753" sId="2">
    <oc r="D32">
      <v>23740</v>
    </oc>
    <nc r="D32">
      <v>23835</v>
    </nc>
  </rcc>
  <rcc rId="10754" sId="2">
    <oc r="D33">
      <v>117540</v>
    </oc>
    <nc r="D33">
      <v>117910</v>
    </nc>
  </rcc>
  <rcc rId="10755" sId="2">
    <oc r="D34">
      <v>42205</v>
    </oc>
    <nc r="D34">
      <v>42745</v>
    </nc>
  </rcc>
  <rcc rId="10756" sId="2">
    <oc r="D35">
      <v>54000</v>
    </oc>
    <nc r="D35">
      <v>54170</v>
    </nc>
  </rcc>
  <rcc rId="10757" sId="2">
    <oc r="D36">
      <v>12165</v>
    </oc>
    <nc r="D36">
      <v>12350</v>
    </nc>
  </rcc>
  <rcc rId="10758" sId="2">
    <oc r="D37">
      <v>32110</v>
    </oc>
    <nc r="D37">
      <v>32475</v>
    </nc>
  </rcc>
  <rcc rId="10759" sId="2">
    <oc r="D38">
      <v>35065</v>
    </oc>
    <nc r="D38">
      <v>35505</v>
    </nc>
  </rcc>
  <rcc rId="10760" sId="2">
    <oc r="D39">
      <v>27085</v>
    </oc>
    <nc r="D39">
      <v>27330</v>
    </nc>
  </rcc>
  <rcc rId="10761" sId="2">
    <oc r="D40">
      <v>26400</v>
    </oc>
    <nc r="D40">
      <v>26610</v>
    </nc>
  </rcc>
  <rcc rId="10762" sId="2">
    <oc r="D41">
      <v>27060</v>
    </oc>
    <nc r="D41">
      <v>27490</v>
    </nc>
  </rcc>
  <rcc rId="10763" sId="2">
    <oc r="D42">
      <v>29650</v>
    </oc>
    <nc r="D42">
      <v>29720</v>
    </nc>
  </rcc>
  <rcc rId="10764" sId="2">
    <oc r="D43">
      <v>4010</v>
    </oc>
    <nc r="D43">
      <v>4210</v>
    </nc>
  </rcc>
  <rcc rId="10765" sId="2">
    <oc r="D44">
      <v>28970</v>
    </oc>
    <nc r="D44">
      <v>29295</v>
    </nc>
  </rcc>
  <rcc rId="10766" sId="2">
    <oc r="D45">
      <v>17080</v>
    </oc>
    <nc r="D45">
      <v>17595</v>
    </nc>
  </rcc>
  <rcc rId="10767" sId="2">
    <oc r="D46">
      <v>36980</v>
    </oc>
    <nc r="D46">
      <v>37375</v>
    </nc>
  </rcc>
  <rcc rId="10768" sId="2">
    <oc r="D47">
      <v>48985</v>
    </oc>
    <nc r="D47">
      <v>49215</v>
    </nc>
  </rcc>
  <rcc rId="10769" sId="2">
    <oc r="D48">
      <v>40205</v>
    </oc>
    <nc r="D48">
      <v>40325</v>
    </nc>
  </rcc>
  <rcc rId="10770" sId="2">
    <oc r="D49">
      <v>85655</v>
    </oc>
    <nc r="D49">
      <v>85910</v>
    </nc>
  </rcc>
  <rcc rId="10771" sId="2">
    <oc r="D50">
      <v>68630</v>
    </oc>
    <nc r="D50">
      <v>69375</v>
    </nc>
  </rcc>
  <rcc rId="10772" sId="2">
    <oc r="D51">
      <v>7580</v>
    </oc>
    <nc r="D51">
      <v>7800</v>
    </nc>
  </rcc>
  <rcc rId="10773" sId="2">
    <oc r="D52">
      <v>9505</v>
    </oc>
    <nc r="D52">
      <v>9620</v>
    </nc>
  </rcc>
  <rcc rId="10774" sId="2">
    <oc r="D53">
      <v>17725</v>
    </oc>
    <nc r="D53">
      <v>17980</v>
    </nc>
  </rcc>
  <rcc rId="10775" sId="2">
    <oc r="D54">
      <v>9180</v>
    </oc>
    <nc r="D54">
      <v>9460</v>
    </nc>
  </rcc>
  <rcc rId="10776" sId="2">
    <oc r="D55">
      <v>43295</v>
    </oc>
    <nc r="D55">
      <v>43400</v>
    </nc>
  </rcc>
  <rcc rId="10777" sId="2">
    <oc r="D56">
      <v>9600</v>
    </oc>
    <nc r="D56">
      <v>9730</v>
    </nc>
  </rcc>
  <rcc rId="10778" sId="2">
    <oc r="D57">
      <v>83655</v>
    </oc>
    <nc r="D57">
      <v>83670</v>
    </nc>
  </rcc>
  <rcc rId="10779" sId="2">
    <oc r="D58">
      <v>21075</v>
    </oc>
    <nc r="D58">
      <v>21210</v>
    </nc>
  </rcc>
  <rcc rId="10780" sId="2">
    <oc r="D59">
      <v>20590</v>
    </oc>
    <nc r="D59">
      <v>20755</v>
    </nc>
  </rcc>
  <rcc rId="10781" sId="2">
    <oc r="D60">
      <v>11655</v>
    </oc>
    <nc r="D60">
      <v>11705</v>
    </nc>
  </rcc>
  <rcc rId="10782" sId="2">
    <oc r="D61">
      <v>67840</v>
    </oc>
    <nc r="D61">
      <v>68080</v>
    </nc>
  </rcc>
  <rcc rId="10783" sId="2">
    <oc r="D62">
      <v>11545</v>
    </oc>
    <nc r="D62">
      <v>11580</v>
    </nc>
  </rcc>
  <rcc rId="10784" sId="2">
    <oc r="D63">
      <v>2060</v>
    </oc>
    <nc r="D63">
      <v>2065</v>
    </nc>
  </rcc>
  <rcc rId="10785" sId="2">
    <oc r="D64">
      <v>19220</v>
    </oc>
    <nc r="D64">
      <v>19280</v>
    </nc>
  </rcc>
  <rcc rId="10786" sId="2">
    <oc r="D65">
      <v>58420</v>
    </oc>
    <nc r="D65">
      <v>58880</v>
    </nc>
  </rcc>
  <rcc rId="10787" sId="2">
    <oc r="D66">
      <v>27620</v>
    </oc>
    <nc r="D66">
      <v>28000</v>
    </nc>
  </rcc>
  <rcc rId="10788" sId="2">
    <oc r="D67">
      <v>6575</v>
    </oc>
    <nc r="D67">
      <v>6665</v>
    </nc>
  </rcc>
  <rcc rId="10789" sId="2">
    <oc r="D68">
      <v>24120</v>
    </oc>
    <nc r="D68">
      <v>24270</v>
    </nc>
  </rcc>
  <rcc rId="10790" sId="2">
    <oc r="D69">
      <v>51360</v>
    </oc>
    <nc r="D69">
      <v>51565</v>
    </nc>
  </rcc>
  <rcc rId="10791" sId="2">
    <oc r="D70">
      <v>81955</v>
    </oc>
    <nc r="D70">
      <v>82250</v>
    </nc>
  </rcc>
  <rcc rId="10792" sId="2">
    <oc r="D71">
      <v>33355</v>
    </oc>
    <nc r="D71">
      <v>33550</v>
    </nc>
  </rcc>
  <rcc rId="10793" sId="2">
    <oc r="D72">
      <v>2975</v>
    </oc>
    <nc r="D72">
      <v>2985</v>
    </nc>
  </rcc>
  <rcc rId="10794" sId="2">
    <oc r="D73">
      <v>49335</v>
    </oc>
    <nc r="D73">
      <v>49835</v>
    </nc>
  </rcc>
  <rcc rId="10795" sId="2">
    <oc r="D74">
      <v>8520</v>
    </oc>
    <nc r="D74">
      <v>8565</v>
    </nc>
  </rcc>
  <rcc rId="10796" sId="2">
    <oc r="D76">
      <v>23915</v>
    </oc>
    <nc r="D76">
      <v>24125</v>
    </nc>
  </rcc>
  <rcc rId="10797" sId="2">
    <oc r="D77">
      <v>13595</v>
    </oc>
    <nc r="D77">
      <v>13905</v>
    </nc>
  </rcc>
  <rcc rId="10798" sId="2">
    <oc r="D78">
      <v>32825</v>
    </oc>
    <nc r="D78">
      <v>33055</v>
    </nc>
  </rcc>
  <rcc rId="10799" sId="2">
    <oc r="D79">
      <v>6135</v>
    </oc>
    <nc r="D79">
      <v>6270</v>
    </nc>
  </rcc>
  <rcc rId="10800" sId="2">
    <oc r="D80">
      <v>26635</v>
    </oc>
    <nc r="D80">
      <v>26810</v>
    </nc>
  </rcc>
  <rcc rId="10801" sId="2">
    <oc r="D81">
      <v>8075</v>
    </oc>
    <nc r="D81">
      <v>8320</v>
    </nc>
  </rcc>
  <rcc rId="10802" sId="2">
    <oc r="D82">
      <v>61385</v>
    </oc>
    <nc r="D82">
      <v>61560</v>
    </nc>
  </rcc>
  <rcc rId="10803" sId="2">
    <oc r="D83">
      <v>6600</v>
    </oc>
    <nc r="D83">
      <v>6650</v>
    </nc>
  </rcc>
  <rcc rId="10804" sId="2">
    <oc r="D84">
      <v>9800</v>
    </oc>
    <nc r="D84">
      <v>9985</v>
    </nc>
  </rcc>
  <rcc rId="10805" sId="2">
    <oc r="D85">
      <v>7875</v>
    </oc>
    <nc r="D85">
      <v>7915</v>
    </nc>
  </rcc>
  <rcc rId="10806" sId="2">
    <oc r="D86">
      <v>32010</v>
    </oc>
    <nc r="D86">
      <v>32130</v>
    </nc>
  </rcc>
  <rcc rId="10807" sId="2">
    <oc r="D87">
      <v>33890</v>
    </oc>
    <nc r="D87">
      <v>34040</v>
    </nc>
  </rcc>
  <rcc rId="10808" sId="2">
    <oc r="D88">
      <v>17640</v>
    </oc>
    <nc r="D88">
      <v>17735</v>
    </nc>
  </rcc>
  <rcc rId="10809" sId="2">
    <oc r="D89">
      <v>65485</v>
    </oc>
    <nc r="D89">
      <v>65650</v>
    </nc>
  </rcc>
  <rcc rId="10810" sId="2">
    <oc r="D90">
      <v>57460</v>
    </oc>
    <nc r="D90">
      <v>57580</v>
    </nc>
  </rcc>
  <rcc rId="10811" sId="2">
    <oc r="D91">
      <v>10545</v>
    </oc>
    <nc r="D91">
      <v>10760</v>
    </nc>
  </rcc>
  <rcc rId="10812" sId="2">
    <oc r="D92">
      <v>11110</v>
    </oc>
    <nc r="D92">
      <v>11145</v>
    </nc>
  </rcc>
  <rcc rId="10813" sId="2">
    <oc r="D94">
      <v>32825</v>
    </oc>
    <nc r="D94">
      <v>33190</v>
    </nc>
  </rcc>
  <rcc rId="10814" sId="2">
    <oc r="D95">
      <v>11615</v>
    </oc>
    <nc r="D95">
      <v>11750</v>
    </nc>
  </rcc>
  <rcc rId="10815" sId="2">
    <oc r="D97">
      <v>22870</v>
    </oc>
    <nc r="D97">
      <v>23040</v>
    </nc>
  </rcc>
  <rcc rId="10816" sId="2">
    <oc r="D98">
      <v>6995</v>
    </oc>
    <nc r="D98">
      <v>7560</v>
    </nc>
  </rcc>
  <rcc rId="10817" sId="2">
    <oc r="D99">
      <v>11340</v>
    </oc>
    <nc r="D99">
      <v>11405</v>
    </nc>
  </rcc>
  <rcc rId="10818" sId="2">
    <oc r="D100">
      <v>2815</v>
    </oc>
    <nc r="D100">
      <v>2945</v>
    </nc>
  </rcc>
  <rcc rId="10819" sId="2">
    <oc r="D101">
      <v>11210</v>
    </oc>
    <nc r="D101">
      <v>11405</v>
    </nc>
  </rcc>
  <rcc rId="10820" sId="2">
    <oc r="D102">
      <v>48960</v>
    </oc>
    <nc r="D102">
      <v>49300</v>
    </nc>
  </rcc>
  <rcc rId="10821" sId="2">
    <oc r="D103">
      <v>5770</v>
    </oc>
    <nc r="D103">
      <v>5795</v>
    </nc>
  </rcc>
  <rcc rId="10822" sId="2">
    <oc r="D104">
      <v>20055</v>
    </oc>
    <nc r="D104">
      <v>20225</v>
    </nc>
  </rcc>
  <rcc rId="10823" sId="2">
    <oc r="D105">
      <v>19860</v>
    </oc>
    <nc r="D105">
      <v>19920</v>
    </nc>
  </rcc>
  <rcc rId="10824" sId="2">
    <oc r="D106">
      <v>83775</v>
    </oc>
    <nc r="D106">
      <v>84435</v>
    </nc>
  </rcc>
  <rcc rId="10825" sId="2">
    <oc r="D108">
      <v>26770</v>
    </oc>
    <nc r="D108">
      <v>26990</v>
    </nc>
  </rcc>
  <rcc rId="10826" sId="2">
    <oc r="D109">
      <v>15885</v>
    </oc>
    <nc r="D109">
      <v>16340</v>
    </nc>
  </rcc>
  <rcc rId="10827" sId="2">
    <oc r="D110">
      <v>6860</v>
    </oc>
    <nc r="D110">
      <v>7190</v>
    </nc>
  </rcc>
  <rcc rId="10828" sId="2">
    <oc r="D111">
      <v>22265</v>
    </oc>
    <nc r="D111">
      <v>22400</v>
    </nc>
  </rcc>
  <rcc rId="10829" sId="2">
    <oc r="D112">
      <v>16040</v>
    </oc>
    <nc r="D112">
      <v>16220</v>
    </nc>
  </rcc>
  <rcc rId="10830" sId="2">
    <oc r="D113">
      <v>53515</v>
    </oc>
    <nc r="D113">
      <v>53760</v>
    </nc>
  </rcc>
  <rcc rId="10831" sId="2">
    <oc r="D114">
      <v>13845</v>
    </oc>
    <nc r="D114">
      <v>13960</v>
    </nc>
  </rcc>
  <rcc rId="10832" sId="2">
    <oc r="D115">
      <v>46400</v>
    </oc>
    <nc r="D115">
      <v>46605</v>
    </nc>
  </rcc>
  <rcc rId="10833" sId="2">
    <oc r="D116">
      <v>18835</v>
    </oc>
    <nc r="D116">
      <v>19020</v>
    </nc>
  </rcc>
  <rcc rId="10834" sId="2">
    <oc r="D117">
      <v>6935</v>
    </oc>
    <nc r="D117">
      <v>7020</v>
    </nc>
  </rcc>
  <rcc rId="10835" sId="2">
    <oc r="E6">
      <v>265</v>
    </oc>
    <nc r="E6"/>
  </rcc>
  <rcc rId="10836" sId="2">
    <oc r="E7">
      <v>21430</v>
    </oc>
    <nc r="E7"/>
  </rcc>
  <rcc rId="10837" sId="2">
    <oc r="E8">
      <v>18590</v>
    </oc>
    <nc r="E8"/>
  </rcc>
  <rcc rId="10838" sId="2">
    <oc r="E9">
      <v>22020</v>
    </oc>
    <nc r="E9"/>
  </rcc>
  <rcc rId="10839" sId="2">
    <oc r="E10">
      <v>103940</v>
    </oc>
    <nc r="E10"/>
  </rcc>
  <rcc rId="10840" sId="2">
    <oc r="E11">
      <v>24810</v>
    </oc>
    <nc r="E11"/>
  </rcc>
  <rcc rId="10841" sId="2">
    <oc r="E12">
      <v>19190</v>
    </oc>
    <nc r="E12"/>
  </rcc>
  <rcc rId="10842" sId="2">
    <oc r="E13">
      <v>23230</v>
    </oc>
    <nc r="E13"/>
  </rcc>
  <rcc rId="10843" sId="2">
    <oc r="E14">
      <v>18765</v>
    </oc>
    <nc r="E14"/>
  </rcc>
  <rcc rId="10844" sId="2">
    <oc r="E15">
      <v>37605</v>
    </oc>
    <nc r="E15"/>
  </rcc>
  <rcc rId="10845" sId="2">
    <oc r="E16">
      <v>42935</v>
    </oc>
    <nc r="E16"/>
  </rcc>
  <rcc rId="10846" sId="2">
    <oc r="E17">
      <v>28470</v>
    </oc>
    <nc r="E17"/>
  </rcc>
  <rcc rId="10847" sId="2">
    <oc r="E18">
      <v>13180</v>
    </oc>
    <nc r="E18"/>
  </rcc>
  <rcc rId="10848" sId="2">
    <oc r="E19">
      <v>1855</v>
    </oc>
    <nc r="E19"/>
  </rcc>
  <rcc rId="10849" sId="2">
    <oc r="E20">
      <v>1245</v>
    </oc>
    <nc r="E20"/>
  </rcc>
  <rcc rId="10850" sId="2">
    <oc r="E21">
      <v>22870</v>
    </oc>
    <nc r="E21"/>
  </rcc>
  <rcc rId="10851" sId="2">
    <oc r="E22">
      <v>5525</v>
    </oc>
    <nc r="E22"/>
  </rcc>
  <rcc rId="10852" sId="2">
    <oc r="E24">
      <v>5530</v>
    </oc>
    <nc r="E24"/>
  </rcc>
  <rcc rId="10853" sId="2">
    <oc r="E25">
      <v>12385</v>
    </oc>
    <nc r="E25"/>
  </rcc>
  <rcc rId="10854" sId="2">
    <oc r="E26">
      <v>10700</v>
    </oc>
    <nc r="E26"/>
  </rcc>
  <rcc rId="10855" sId="2">
    <oc r="E27">
      <v>47670</v>
    </oc>
    <nc r="E27"/>
  </rcc>
  <rcc rId="10856" sId="2">
    <oc r="E28">
      <v>10125</v>
    </oc>
    <nc r="E28"/>
  </rcc>
  <rcc rId="10857" sId="2">
    <oc r="E29">
      <v>48345</v>
    </oc>
    <nc r="E29"/>
  </rcc>
  <rcc rId="10858" sId="2">
    <oc r="E30">
      <v>5875</v>
    </oc>
    <nc r="E30"/>
  </rcc>
  <rcc rId="10859" sId="2">
    <oc r="E31">
      <v>1935</v>
    </oc>
    <nc r="E31"/>
  </rcc>
  <rcc rId="10860" sId="2">
    <oc r="E32">
      <v>23835</v>
    </oc>
    <nc r="E32"/>
  </rcc>
  <rcc rId="10861" sId="2">
    <oc r="E33">
      <v>117910</v>
    </oc>
    <nc r="E33"/>
  </rcc>
  <rcc rId="10862" sId="2">
    <oc r="E34">
      <v>42745</v>
    </oc>
    <nc r="E34"/>
  </rcc>
  <rcc rId="10863" sId="2">
    <oc r="E35">
      <v>54170</v>
    </oc>
    <nc r="E35"/>
  </rcc>
  <rcc rId="10864" sId="2">
    <oc r="E36">
      <v>12350</v>
    </oc>
    <nc r="E36"/>
  </rcc>
  <rcc rId="10865" sId="2">
    <oc r="E37">
      <v>32475</v>
    </oc>
    <nc r="E37"/>
  </rcc>
  <rcc rId="10866" sId="2">
    <oc r="E38">
      <v>35505</v>
    </oc>
    <nc r="E38"/>
  </rcc>
  <rcc rId="10867" sId="2">
    <oc r="E39">
      <v>27330</v>
    </oc>
    <nc r="E39"/>
  </rcc>
  <rcc rId="10868" sId="2">
    <oc r="E40">
      <v>26610</v>
    </oc>
    <nc r="E40"/>
  </rcc>
  <rcc rId="10869" sId="2">
    <oc r="E41">
      <v>27490</v>
    </oc>
    <nc r="E41"/>
  </rcc>
  <rcc rId="10870" sId="2">
    <oc r="E42">
      <v>29720</v>
    </oc>
    <nc r="E42"/>
  </rcc>
  <rcc rId="10871" sId="2">
    <oc r="E43">
      <v>4210</v>
    </oc>
    <nc r="E43"/>
  </rcc>
  <rcc rId="10872" sId="2">
    <oc r="E44">
      <v>29295</v>
    </oc>
    <nc r="E44"/>
  </rcc>
  <rcc rId="10873" sId="2">
    <oc r="E45">
      <v>17595</v>
    </oc>
    <nc r="E45"/>
  </rcc>
  <rcc rId="10874" sId="2">
    <oc r="E46">
      <v>37375</v>
    </oc>
    <nc r="E46"/>
  </rcc>
  <rcc rId="10875" sId="2">
    <oc r="E47">
      <v>49215</v>
    </oc>
    <nc r="E47"/>
  </rcc>
  <rcc rId="10876" sId="2">
    <oc r="E48">
      <v>40325</v>
    </oc>
    <nc r="E48"/>
  </rcc>
  <rcc rId="10877" sId="2">
    <oc r="E49">
      <v>85910</v>
    </oc>
    <nc r="E49"/>
  </rcc>
  <rcc rId="10878" sId="2">
    <oc r="E50">
      <v>69375</v>
    </oc>
    <nc r="E50"/>
  </rcc>
  <rcc rId="10879" sId="2">
    <oc r="E51">
      <v>7800</v>
    </oc>
    <nc r="E51"/>
  </rcc>
  <rcc rId="10880" sId="2">
    <oc r="E52">
      <v>9620</v>
    </oc>
    <nc r="E52"/>
  </rcc>
  <rcc rId="10881" sId="2">
    <oc r="E53">
      <v>17980</v>
    </oc>
    <nc r="E53"/>
  </rcc>
  <rcc rId="10882" sId="2">
    <oc r="E54">
      <v>9460</v>
    </oc>
    <nc r="E54"/>
  </rcc>
  <rcc rId="10883" sId="2">
    <oc r="E55">
      <v>43400</v>
    </oc>
    <nc r="E55"/>
  </rcc>
  <rcc rId="10884" sId="2">
    <oc r="E56">
      <v>9730</v>
    </oc>
    <nc r="E56"/>
  </rcc>
  <rcc rId="10885" sId="2">
    <oc r="E57">
      <v>83670</v>
    </oc>
    <nc r="E57"/>
  </rcc>
  <rcc rId="10886" sId="2">
    <oc r="E58">
      <v>21210</v>
    </oc>
    <nc r="E58"/>
  </rcc>
  <rcc rId="10887" sId="2">
    <oc r="E59">
      <v>20755</v>
    </oc>
    <nc r="E59"/>
  </rcc>
  <rcc rId="10888" sId="2">
    <oc r="E60">
      <v>11705</v>
    </oc>
    <nc r="E60"/>
  </rcc>
  <rcc rId="10889" sId="2">
    <oc r="E61">
      <v>68080</v>
    </oc>
    <nc r="E61"/>
  </rcc>
  <rcc rId="10890" sId="2">
    <oc r="E62">
      <v>11580</v>
    </oc>
    <nc r="E62"/>
  </rcc>
  <rcc rId="10891" sId="2">
    <oc r="E63">
      <v>2065</v>
    </oc>
    <nc r="E63"/>
  </rcc>
  <rcc rId="10892" sId="2">
    <oc r="E64">
      <v>19280</v>
    </oc>
    <nc r="E64"/>
  </rcc>
  <rcc rId="10893" sId="2">
    <oc r="E65">
      <v>58880</v>
    </oc>
    <nc r="E65"/>
  </rcc>
  <rcc rId="10894" sId="2">
    <oc r="E66">
      <v>28000</v>
    </oc>
    <nc r="E66"/>
  </rcc>
  <rcc rId="10895" sId="2">
    <oc r="E67">
      <v>6665</v>
    </oc>
    <nc r="E67"/>
  </rcc>
  <rcc rId="10896" sId="2">
    <oc r="E68">
      <v>24270</v>
    </oc>
    <nc r="E68"/>
  </rcc>
  <rcc rId="10897" sId="2">
    <oc r="E69">
      <v>51565</v>
    </oc>
    <nc r="E69"/>
  </rcc>
  <rcc rId="10898" sId="2">
    <oc r="E70">
      <v>82250</v>
    </oc>
    <nc r="E70"/>
  </rcc>
  <rcc rId="10899" sId="2">
    <oc r="E71">
      <v>33550</v>
    </oc>
    <nc r="E71"/>
  </rcc>
  <rcc rId="10900" sId="2">
    <oc r="E72">
      <v>2985</v>
    </oc>
    <nc r="E72"/>
  </rcc>
  <rcc rId="10901" sId="2">
    <oc r="E73">
      <v>49835</v>
    </oc>
    <nc r="E73"/>
  </rcc>
  <rcc rId="10902" sId="2">
    <oc r="E74">
      <v>8565</v>
    </oc>
    <nc r="E74"/>
  </rcc>
  <rcc rId="10903" sId="2">
    <oc r="E75">
      <v>270</v>
    </oc>
    <nc r="E75"/>
  </rcc>
  <rcc rId="10904" sId="2">
    <oc r="E76">
      <v>24125</v>
    </oc>
    <nc r="E76"/>
  </rcc>
  <rcc rId="10905" sId="2">
    <oc r="E77">
      <v>13905</v>
    </oc>
    <nc r="E77"/>
  </rcc>
  <rcc rId="10906" sId="2">
    <oc r="E78">
      <v>33055</v>
    </oc>
    <nc r="E78"/>
  </rcc>
  <rcc rId="10907" sId="2">
    <oc r="E79">
      <v>6270</v>
    </oc>
    <nc r="E79"/>
  </rcc>
  <rcc rId="10908" sId="2">
    <oc r="E80">
      <v>26810</v>
    </oc>
    <nc r="E80"/>
  </rcc>
  <rcc rId="10909" sId="2">
    <oc r="E81">
      <v>8320</v>
    </oc>
    <nc r="E81"/>
  </rcc>
  <rcc rId="10910" sId="2">
    <oc r="E82">
      <v>61560</v>
    </oc>
    <nc r="E82"/>
  </rcc>
  <rcc rId="10911" sId="2">
    <oc r="E83">
      <v>6650</v>
    </oc>
    <nc r="E83"/>
  </rcc>
  <rcc rId="10912" sId="2">
    <oc r="E84">
      <v>9985</v>
    </oc>
    <nc r="E84"/>
  </rcc>
  <rcc rId="10913" sId="2">
    <oc r="E85">
      <v>7915</v>
    </oc>
    <nc r="E85"/>
  </rcc>
  <rcc rId="10914" sId="2">
    <oc r="E86">
      <v>32130</v>
    </oc>
    <nc r="E86"/>
  </rcc>
  <rcc rId="10915" sId="2">
    <oc r="E87">
      <v>34040</v>
    </oc>
    <nc r="E87"/>
  </rcc>
  <rcc rId="10916" sId="2">
    <oc r="E88">
      <v>17735</v>
    </oc>
    <nc r="E88"/>
  </rcc>
  <rcc rId="10917" sId="2">
    <oc r="E89">
      <v>65650</v>
    </oc>
    <nc r="E89"/>
  </rcc>
  <rcc rId="10918" sId="2">
    <oc r="E90">
      <v>57580</v>
    </oc>
    <nc r="E90"/>
  </rcc>
  <rcc rId="10919" sId="2">
    <oc r="E91">
      <v>10760</v>
    </oc>
    <nc r="E91"/>
  </rcc>
  <rcc rId="10920" sId="2">
    <oc r="E92">
      <v>11145</v>
    </oc>
    <nc r="E92"/>
  </rcc>
  <rcc rId="10921" sId="2">
    <oc r="E93">
      <v>610</v>
    </oc>
    <nc r="E93"/>
  </rcc>
  <rcc rId="10922" sId="2">
    <oc r="E94">
      <v>33190</v>
    </oc>
    <nc r="E94"/>
  </rcc>
  <rcc rId="10923" sId="2">
    <oc r="E95">
      <v>11750</v>
    </oc>
    <nc r="E95"/>
  </rcc>
  <rcc rId="10924" sId="2">
    <oc r="E96">
      <v>40125</v>
    </oc>
    <nc r="E96"/>
  </rcc>
  <rcc rId="10925" sId="2">
    <oc r="E97">
      <v>23040</v>
    </oc>
    <nc r="E97"/>
  </rcc>
  <rcc rId="10926" sId="2">
    <oc r="E98">
      <v>7560</v>
    </oc>
    <nc r="E98"/>
  </rcc>
  <rcc rId="10927" sId="2">
    <oc r="E99">
      <v>11405</v>
    </oc>
    <nc r="E99"/>
  </rcc>
  <rcc rId="10928" sId="2">
    <oc r="E100">
      <v>2945</v>
    </oc>
    <nc r="E100"/>
  </rcc>
  <rcc rId="10929" sId="2">
    <oc r="E101">
      <v>11405</v>
    </oc>
    <nc r="E101"/>
  </rcc>
  <rcc rId="10930" sId="2">
    <oc r="E102">
      <v>49300</v>
    </oc>
    <nc r="E102"/>
  </rcc>
  <rcc rId="10931" sId="2">
    <oc r="E103">
      <v>5795</v>
    </oc>
    <nc r="E103"/>
  </rcc>
  <rcc rId="10932" sId="2">
    <oc r="E104">
      <v>20225</v>
    </oc>
    <nc r="E104"/>
  </rcc>
  <rcc rId="10933" sId="2">
    <oc r="E105">
      <v>19920</v>
    </oc>
    <nc r="E105"/>
  </rcc>
  <rcc rId="10934" sId="2">
    <oc r="E106">
      <v>84435</v>
    </oc>
    <nc r="E106"/>
  </rcc>
  <rcc rId="10935" sId="2">
    <oc r="E107">
      <v>11055</v>
    </oc>
    <nc r="E107"/>
  </rcc>
  <rcc rId="10936" sId="2">
    <oc r="E108">
      <v>26990</v>
    </oc>
    <nc r="E108"/>
  </rcc>
  <rcc rId="10937" sId="2">
    <oc r="E109">
      <v>16340</v>
    </oc>
    <nc r="E109"/>
  </rcc>
  <rcc rId="10938" sId="2">
    <oc r="E110">
      <v>7190</v>
    </oc>
    <nc r="E110"/>
  </rcc>
  <rcc rId="10939" sId="2">
    <oc r="E111">
      <v>22400</v>
    </oc>
    <nc r="E111"/>
  </rcc>
  <rcc rId="10940" sId="2">
    <oc r="E112">
      <v>16220</v>
    </oc>
    <nc r="E112"/>
  </rcc>
  <rcc rId="10941" sId="2">
    <oc r="E113">
      <v>53760</v>
    </oc>
    <nc r="E113"/>
  </rcc>
  <rcc rId="10942" sId="2">
    <oc r="E114">
      <v>13960</v>
    </oc>
    <nc r="E114"/>
  </rcc>
  <rcc rId="10943" sId="2">
    <oc r="E115">
      <v>46605</v>
    </oc>
    <nc r="E115"/>
  </rcc>
  <rcc rId="10944" sId="2">
    <oc r="E116">
      <v>19020</v>
    </oc>
    <nc r="E116"/>
  </rcc>
  <rcc rId="10945" sId="2">
    <oc r="E117">
      <v>7020</v>
    </oc>
    <nc r="E117"/>
  </rcc>
  <rcc rId="10946" sId="3">
    <oc r="E2" t="inlineStr">
      <is>
        <t>Июнь</t>
      </is>
    </oc>
    <nc r="E2" t="inlineStr">
      <is>
        <t>Июль</t>
      </is>
    </nc>
  </rcc>
  <rcc rId="10947" sId="3">
    <oc r="D7">
      <v>11448</v>
    </oc>
    <nc r="D7">
      <v>11540</v>
    </nc>
  </rcc>
  <rcc rId="10948" sId="3" odxf="1" dxf="1">
    <oc r="D9">
      <v>0</v>
    </oc>
    <nc r="D9">
      <v>35</v>
    </nc>
    <odxf>
      <border outline="0">
        <right/>
      </border>
    </odxf>
    <ndxf>
      <border outline="0">
        <right style="medium">
          <color indexed="64"/>
        </right>
      </border>
    </ndxf>
  </rcc>
  <rcc rId="10949" sId="3">
    <oc r="D10">
      <v>13375</v>
    </oc>
    <nc r="D10">
      <v>13540</v>
    </nc>
  </rcc>
  <rcc rId="10950" sId="3">
    <oc r="D11">
      <v>11700</v>
    </oc>
    <nc r="D11">
      <v>11830</v>
    </nc>
  </rcc>
  <rcc rId="10951" sId="3">
    <oc r="D12">
      <v>800</v>
    </oc>
    <nc r="D12">
      <v>810</v>
    </nc>
  </rcc>
  <rcc rId="10952" sId="3">
    <oc r="D13">
      <v>26935</v>
    </oc>
    <nc r="D13">
      <v>27045</v>
    </nc>
  </rcc>
  <rcc rId="10953" sId="3">
    <oc r="D14">
      <v>7615</v>
    </oc>
    <nc r="D14">
      <v>7785</v>
    </nc>
  </rcc>
  <rcc rId="10954" sId="3">
    <oc r="D15">
      <v>15145</v>
    </oc>
    <nc r="D15">
      <v>15420</v>
    </nc>
  </rcc>
  <rcc rId="10955" sId="3">
    <oc r="D16">
      <v>275</v>
    </oc>
    <nc r="D16">
      <v>535</v>
    </nc>
  </rcc>
  <rcc rId="10956" sId="3">
    <oc r="D17">
      <v>75395</v>
    </oc>
    <nc r="D17">
      <v>75545</v>
    </nc>
  </rcc>
  <rcc rId="10957" sId="3">
    <oc r="D18">
      <v>33545</v>
    </oc>
    <nc r="D18">
      <v>33935</v>
    </nc>
  </rcc>
  <rcc rId="10958" sId="3">
    <oc r="D19">
      <v>13405</v>
    </oc>
    <nc r="D19">
      <v>13595</v>
    </nc>
  </rcc>
  <rcc rId="10959" sId="3">
    <oc r="D20">
      <v>143150</v>
    </oc>
    <nc r="D20">
      <v>144185</v>
    </nc>
  </rcc>
  <rcc rId="10960" sId="3">
    <oc r="D21">
      <v>5795</v>
    </oc>
    <nc r="D21">
      <v>5810</v>
    </nc>
  </rcc>
  <rcc rId="10961" sId="3">
    <oc r="D22">
      <v>10100</v>
    </oc>
    <nc r="D22">
      <v>10330</v>
    </nc>
  </rcc>
  <rcc rId="10962" sId="3">
    <oc r="D23">
      <v>11610</v>
    </oc>
    <nc r="D23">
      <v>11695</v>
    </nc>
  </rcc>
  <rcc rId="10963" sId="3">
    <oc r="D24">
      <v>36770</v>
    </oc>
    <nc r="D24">
      <v>36900</v>
    </nc>
  </rcc>
  <rcc rId="10964" sId="3">
    <oc r="D25">
      <v>49460</v>
    </oc>
    <nc r="D25">
      <v>49735</v>
    </nc>
  </rcc>
  <rcc rId="10965" sId="3">
    <oc r="D26">
      <v>11035</v>
    </oc>
    <nc r="D26">
      <v>11085</v>
    </nc>
  </rcc>
  <rcc rId="10966" sId="3">
    <oc r="D28">
      <v>12830</v>
    </oc>
    <nc r="D28">
      <v>14110</v>
    </nc>
  </rcc>
  <rcc rId="10967" sId="3">
    <oc r="D29">
      <v>27735</v>
    </oc>
    <nc r="D29">
      <v>28160</v>
    </nc>
  </rcc>
  <rcc rId="10968" sId="3">
    <oc r="D30">
      <v>28790</v>
    </oc>
    <nc r="D30">
      <v>29070</v>
    </nc>
  </rcc>
  <rcc rId="10969" sId="3">
    <oc r="D31">
      <v>25480</v>
    </oc>
    <nc r="D31">
      <v>25810</v>
    </nc>
  </rcc>
  <rcc rId="10970" sId="3">
    <oc r="D32">
      <v>56900</v>
    </oc>
    <nc r="D32">
      <v>57335</v>
    </nc>
  </rcc>
  <rcc rId="10971" sId="3">
    <oc r="E7">
      <v>11540</v>
    </oc>
    <nc r="E7"/>
  </rcc>
  <rcc rId="10972" sId="3">
    <oc r="E9">
      <v>35</v>
    </oc>
    <nc r="E9"/>
  </rcc>
  <rcc rId="10973" sId="3">
    <oc r="E10">
      <v>13540</v>
    </oc>
    <nc r="E10"/>
  </rcc>
  <rcc rId="10974" sId="3">
    <oc r="E11">
      <v>11830</v>
    </oc>
    <nc r="E11"/>
  </rcc>
  <rcc rId="10975" sId="3">
    <oc r="E12">
      <v>810</v>
    </oc>
    <nc r="E12"/>
  </rcc>
  <rcc rId="10976" sId="3">
    <oc r="E13">
      <v>27045</v>
    </oc>
    <nc r="E13"/>
  </rcc>
  <rcc rId="10977" sId="3">
    <oc r="E14">
      <v>7785</v>
    </oc>
    <nc r="E14"/>
  </rcc>
  <rcc rId="10978" sId="3">
    <oc r="E15">
      <v>15420</v>
    </oc>
    <nc r="E15"/>
  </rcc>
  <rcc rId="10979" sId="3">
    <oc r="E16">
      <v>535</v>
    </oc>
    <nc r="E16"/>
  </rcc>
  <rcc rId="10980" sId="3">
    <oc r="E17">
      <v>75545</v>
    </oc>
    <nc r="E17"/>
  </rcc>
  <rcc rId="10981" sId="3">
    <oc r="E18">
      <v>33935</v>
    </oc>
    <nc r="E18"/>
  </rcc>
  <rcc rId="10982" sId="3">
    <oc r="E19">
      <v>13595</v>
    </oc>
    <nc r="E19"/>
  </rcc>
  <rcc rId="10983" sId="3">
    <oc r="E20">
      <v>144185</v>
    </oc>
    <nc r="E20"/>
  </rcc>
  <rcc rId="10984" sId="3">
    <oc r="E21">
      <v>5810</v>
    </oc>
    <nc r="E21"/>
  </rcc>
  <rcc rId="10985" sId="3">
    <oc r="E22">
      <v>10330</v>
    </oc>
    <nc r="E22"/>
  </rcc>
  <rcc rId="10986" sId="3">
    <oc r="E23">
      <v>11695</v>
    </oc>
    <nc r="E23"/>
  </rcc>
  <rcc rId="10987" sId="3">
    <oc r="E24">
      <v>36900</v>
    </oc>
    <nc r="E24"/>
  </rcc>
  <rcc rId="10988" sId="3">
    <oc r="E25">
      <v>49735</v>
    </oc>
    <nc r="E25"/>
  </rcc>
  <rcc rId="10989" sId="3">
    <oc r="E26">
      <v>11085</v>
    </oc>
    <nc r="E26"/>
  </rcc>
  <rcc rId="10990" sId="3">
    <oc r="E27">
      <v>15</v>
    </oc>
    <nc r="E27"/>
  </rcc>
  <rcc rId="10991" sId="3">
    <oc r="E28">
      <v>14110</v>
    </oc>
    <nc r="E28"/>
  </rcc>
  <rcc rId="10992" sId="3">
    <oc r="E29">
      <v>28160</v>
    </oc>
    <nc r="E29"/>
  </rcc>
  <rcc rId="10993" sId="3">
    <oc r="E30">
      <v>29070</v>
    </oc>
    <nc r="E30"/>
  </rcc>
  <rcc rId="10994" sId="3">
    <oc r="E31">
      <v>25810</v>
    </oc>
    <nc r="E31"/>
  </rcc>
  <rcc rId="10995" sId="3">
    <oc r="E32">
      <v>57335</v>
    </oc>
    <nc r="E32"/>
  </rcc>
  <rrc rId="10996" sId="3" ref="A8:XFD8" action="deleteRow">
    <undo index="0" exp="ref" v="1" dr="F8" r="G33" sId="3"/>
    <undo index="0" exp="area" ref3D="1" dr="$H$1:$H$1048576" dn="Z_59BB3A05_2517_4212_B4B0_766CE27362F6_.wvu.Cols" sId="3"/>
    <undo index="0" exp="area" ref3D="1" dr="$H$1:$H$1048576" dn="Z_11E80AD0_6AA7_470D_8311_11AF96F196E5_.wvu.Cols" sId="3"/>
    <rfmt sheetId="3" xfDxf="1" sqref="A8:XFD8" start="0" length="0"/>
    <rcc rId="0" sId="3" dxf="1">
      <nc r="A8" t="inlineStr">
        <is>
          <t>3/ 114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3" s="1" dxf="1">
      <nc r="B8" t="inlineStr">
        <is>
          <t>Абдрахманов Альберт Тукаевич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3" s="1" dxf="1">
      <nc r="C8" t="inlineStr">
        <is>
          <t>0271564-05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</border>
      </ndxf>
    </rcc>
    <rfmt sheetId="3" sqref="D8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3" sqref="E8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3" dxf="1" numFmtId="4">
      <nc r="F8">
        <v>17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3" dxf="1">
      <nc r="G8" t="inlineStr">
        <is>
          <t>Демонтаж</t>
        </is>
      </nc>
      <ndxf>
        <fill>
          <patternFill patternType="solid">
            <bgColor rgb="FFFF0000"/>
          </patternFill>
        </fill>
        <alignment horizontal="left" vertical="top" readingOrder="0"/>
      </ndxf>
    </rcc>
  </rrc>
  <rcc rId="10997" sId="3">
    <nc r="A8" t="inlineStr">
      <is>
        <t>3/ 114</t>
      </is>
    </nc>
  </rcc>
  <rcc rId="10998" sId="3">
    <oc r="G32">
      <f>#REF!</f>
    </oc>
    <nc r="G32"/>
  </rcc>
  <rcc rId="10999" sId="4">
    <oc r="E2" t="inlineStr">
      <is>
        <t>Июнь</t>
      </is>
    </oc>
    <nc r="E2" t="inlineStr">
      <is>
        <t>Июль</t>
      </is>
    </nc>
  </rcc>
  <rcc rId="11000" sId="4">
    <oc r="D7">
      <v>7685</v>
    </oc>
    <nc r="D7">
      <v>7720</v>
    </nc>
  </rcc>
  <rcc rId="11001" sId="4">
    <oc r="D8">
      <v>47240</v>
    </oc>
    <nc r="D8">
      <v>47525</v>
    </nc>
  </rcc>
  <rcc rId="11002" sId="4">
    <oc r="D9">
      <v>3045</v>
    </oc>
    <nc r="D9">
      <v>3210</v>
    </nc>
  </rcc>
  <rcc rId="11003" sId="4">
    <oc r="D10">
      <v>17885</v>
    </oc>
    <nc r="D10">
      <v>18125</v>
    </nc>
  </rcc>
  <rcc rId="11004" sId="4">
    <oc r="D11">
      <v>11825</v>
    </oc>
    <nc r="D11">
      <v>11950</v>
    </nc>
  </rcc>
  <rcc rId="11005" sId="4">
    <oc r="D12">
      <v>43725</v>
    </oc>
    <nc r="D12">
      <v>43900</v>
    </nc>
  </rcc>
  <rcc rId="11006" sId="4">
    <oc r="D13">
      <v>15990</v>
    </oc>
    <nc r="D13">
      <v>16030</v>
    </nc>
  </rcc>
  <rcc rId="11007" sId="4">
    <oc r="D14">
      <v>8895</v>
    </oc>
    <nc r="D14">
      <v>8935</v>
    </nc>
  </rcc>
  <rcc rId="11008" sId="4">
    <oc r="D15">
      <v>22785</v>
    </oc>
    <nc r="D15">
      <v>23195</v>
    </nc>
  </rcc>
  <rcc rId="11009" sId="4">
    <oc r="D16">
      <v>19830</v>
    </oc>
    <nc r="D16">
      <v>20135</v>
    </nc>
  </rcc>
  <rcc rId="11010" sId="4">
    <oc r="D17">
      <v>26865</v>
    </oc>
    <nc r="D17">
      <v>27050</v>
    </nc>
  </rcc>
  <rcc rId="11011" sId="4">
    <oc r="D18">
      <v>27520</v>
    </oc>
    <nc r="D18">
      <v>27890</v>
    </nc>
  </rcc>
  <rcc rId="11012" sId="4">
    <oc r="D19">
      <v>49160</v>
    </oc>
    <nc r="D19">
      <v>49405</v>
    </nc>
  </rcc>
  <rcc rId="11013" sId="4">
    <oc r="D20">
      <v>2800</v>
    </oc>
    <nc r="D20">
      <v>2905</v>
    </nc>
  </rcc>
  <rcc rId="11014" sId="4">
    <oc r="D21">
      <v>5720</v>
    </oc>
    <nc r="D21">
      <v>5870</v>
    </nc>
  </rcc>
  <rcc rId="11015" sId="4">
    <oc r="D22">
      <v>18570</v>
    </oc>
    <nc r="D22">
      <v>18830</v>
    </nc>
  </rcc>
  <rcc rId="11016" sId="4">
    <oc r="D23">
      <v>48695</v>
    </oc>
    <nc r="D23">
      <v>48715</v>
    </nc>
  </rcc>
  <rcc rId="11017" sId="4">
    <oc r="D24">
      <v>25480</v>
    </oc>
    <nc r="D24">
      <v>25870</v>
    </nc>
  </rcc>
  <rcc rId="11018" sId="4">
    <oc r="D25">
      <v>31420</v>
    </oc>
    <nc r="D25">
      <v>31700</v>
    </nc>
  </rcc>
  <rcc rId="11019" sId="4">
    <oc r="D26">
      <v>14200</v>
    </oc>
    <nc r="D26">
      <v>14345</v>
    </nc>
  </rcc>
  <rcc rId="11020" sId="4">
    <oc r="D27">
      <v>11960</v>
    </oc>
    <nc r="D27">
      <v>12200</v>
    </nc>
  </rcc>
  <rcc rId="11021" sId="4">
    <oc r="D28">
      <v>54645</v>
    </oc>
    <nc r="D28">
      <v>54895</v>
    </nc>
  </rcc>
  <rcc rId="11022" sId="4">
    <oc r="D29">
      <v>30610</v>
    </oc>
    <nc r="D29">
      <v>30895</v>
    </nc>
  </rcc>
  <rcc rId="11023" sId="4">
    <oc r="D30">
      <v>50520</v>
    </oc>
    <nc r="D30">
      <v>50665</v>
    </nc>
  </rcc>
  <rcc rId="11024" sId="4">
    <oc r="D31">
      <v>19585</v>
    </oc>
    <nc r="D31">
      <v>19880</v>
    </nc>
  </rcc>
  <rcc rId="11025" sId="4">
    <oc r="D32">
      <v>25275</v>
    </oc>
    <nc r="D32">
      <v>25555</v>
    </nc>
  </rcc>
  <rcc rId="11026" sId="4">
    <oc r="D33">
      <v>36270</v>
    </oc>
    <nc r="D33">
      <v>36430</v>
    </nc>
  </rcc>
  <rcc rId="11027" sId="4">
    <oc r="D34">
      <v>14975</v>
    </oc>
    <nc r="D34">
      <v>15310</v>
    </nc>
  </rcc>
  <rcc rId="11028" sId="4">
    <oc r="D35">
      <v>11155</v>
    </oc>
    <nc r="D35">
      <v>11195</v>
    </nc>
  </rcc>
  <rcc rId="11029" sId="4">
    <oc r="D36">
      <v>41150</v>
    </oc>
    <nc r="D36">
      <v>41800</v>
    </nc>
  </rcc>
  <rcc rId="11030" sId="4">
    <oc r="D37">
      <v>35825</v>
    </oc>
    <nc r="D37">
      <v>35910</v>
    </nc>
  </rcc>
  <rcc rId="11031" sId="4">
    <oc r="D38">
      <v>8955</v>
    </oc>
    <nc r="D38">
      <v>9135</v>
    </nc>
  </rcc>
  <rcc rId="11032" sId="4">
    <oc r="D39">
      <v>41280</v>
    </oc>
    <nc r="D39">
      <v>41335</v>
    </nc>
  </rcc>
  <rcc rId="11033" sId="4">
    <oc r="D40">
      <v>35560</v>
    </oc>
    <nc r="D40">
      <v>35685</v>
    </nc>
  </rcc>
  <rcc rId="11034" sId="4">
    <oc r="D41">
      <v>4200</v>
    </oc>
    <nc r="D41">
      <v>4205</v>
    </nc>
  </rcc>
  <rcc rId="11035" sId="4">
    <oc r="D42">
      <v>93115</v>
    </oc>
    <nc r="D42">
      <v>93615</v>
    </nc>
  </rcc>
  <rcc rId="11036" sId="4">
    <oc r="D43">
      <v>4800</v>
    </oc>
    <nc r="D43">
      <v>5085</v>
    </nc>
  </rcc>
  <rcc rId="11037" sId="4">
    <oc r="D45">
      <v>83660</v>
    </oc>
    <nc r="D45">
      <v>83975</v>
    </nc>
  </rcc>
  <rcc rId="11038" sId="4">
    <oc r="D46">
      <v>7000</v>
    </oc>
    <nc r="D46">
      <v>7115</v>
    </nc>
  </rcc>
  <rcc rId="11039" sId="4">
    <oc r="D47">
      <v>9275</v>
    </oc>
    <nc r="D47">
      <v>9490</v>
    </nc>
  </rcc>
  <rcc rId="11040" sId="4">
    <oc r="D48">
      <v>52010</v>
    </oc>
    <nc r="D48">
      <v>52465</v>
    </nc>
  </rcc>
  <rcc rId="11041" sId="4">
    <oc r="D49">
      <v>12470</v>
    </oc>
    <nc r="D49">
      <v>12665</v>
    </nc>
  </rcc>
  <rcc rId="11042" sId="4">
    <oc r="D50">
      <v>29155</v>
    </oc>
    <nc r="D50">
      <v>29335</v>
    </nc>
  </rcc>
  <rcc rId="11043" sId="4">
    <oc r="D51">
      <v>12570</v>
    </oc>
    <nc r="D51">
      <v>12770</v>
    </nc>
  </rcc>
  <rcc rId="11044" sId="4">
    <oc r="D52">
      <v>8525</v>
    </oc>
    <nc r="D52">
      <v>8585</v>
    </nc>
  </rcc>
  <rcc rId="11045" sId="4">
    <oc r="D53">
      <v>17950</v>
    </oc>
    <nc r="D53">
      <v>18030</v>
    </nc>
  </rcc>
  <rcc rId="11046" sId="4">
    <oc r="D54">
      <v>5205</v>
    </oc>
    <nc r="D54">
      <v>5265</v>
    </nc>
  </rcc>
  <rcc rId="11047" sId="4">
    <oc r="D55">
      <v>49135</v>
    </oc>
    <nc r="D55">
      <v>49500</v>
    </nc>
  </rcc>
  <rcc rId="11048" sId="4">
    <oc r="D56">
      <v>39490</v>
    </oc>
    <nc r="D56">
      <v>40235</v>
    </nc>
  </rcc>
  <rcc rId="11049" sId="4">
    <oc r="D57">
      <v>4425</v>
    </oc>
    <nc r="D57">
      <v>4485</v>
    </nc>
  </rcc>
  <rcc rId="11050" sId="4">
    <oc r="D58">
      <v>25910</v>
    </oc>
    <nc r="D58">
      <v>26040</v>
    </nc>
  </rcc>
  <rcc rId="11051" sId="4">
    <oc r="D59">
      <v>10455</v>
    </oc>
    <nc r="D59">
      <v>10670</v>
    </nc>
  </rcc>
  <rcc rId="11052" sId="4">
    <oc r="E7">
      <v>7720</v>
    </oc>
    <nc r="E7"/>
  </rcc>
  <rcc rId="11053" sId="4">
    <oc r="E8">
      <v>47525</v>
    </oc>
    <nc r="E8"/>
  </rcc>
  <rcc rId="11054" sId="4">
    <oc r="E9">
      <v>3210</v>
    </oc>
    <nc r="E9"/>
  </rcc>
  <rcc rId="11055" sId="4">
    <oc r="E10">
      <v>18125</v>
    </oc>
    <nc r="E10"/>
  </rcc>
  <rcc rId="11056" sId="4">
    <oc r="E11">
      <v>11950</v>
    </oc>
    <nc r="E11"/>
  </rcc>
  <rcc rId="11057" sId="4">
    <oc r="E12">
      <v>43900</v>
    </oc>
    <nc r="E12"/>
  </rcc>
  <rcc rId="11058" sId="4">
    <oc r="E13">
      <v>16030</v>
    </oc>
    <nc r="E13"/>
  </rcc>
  <rcc rId="11059" sId="4">
    <oc r="E14">
      <v>8935</v>
    </oc>
    <nc r="E14"/>
  </rcc>
  <rcc rId="11060" sId="4">
    <oc r="E15">
      <v>23195</v>
    </oc>
    <nc r="E15"/>
  </rcc>
  <rcc rId="11061" sId="4">
    <oc r="E16">
      <v>20135</v>
    </oc>
    <nc r="E16"/>
  </rcc>
  <rcc rId="11062" sId="4">
    <oc r="E17">
      <v>27050</v>
    </oc>
    <nc r="E17"/>
  </rcc>
  <rcc rId="11063" sId="4">
    <oc r="E18">
      <v>27890</v>
    </oc>
    <nc r="E18"/>
  </rcc>
  <rcc rId="11064" sId="4">
    <oc r="E19">
      <v>49405</v>
    </oc>
    <nc r="E19"/>
  </rcc>
  <rcc rId="11065" sId="4">
    <oc r="E20">
      <v>2905</v>
    </oc>
    <nc r="E20"/>
  </rcc>
  <rcc rId="11066" sId="4">
    <oc r="E21">
      <v>5870</v>
    </oc>
    <nc r="E21"/>
  </rcc>
  <rcc rId="11067" sId="4">
    <oc r="E22">
      <v>18830</v>
    </oc>
    <nc r="E22"/>
  </rcc>
  <rcc rId="11068" sId="4">
    <oc r="E23">
      <v>48715</v>
    </oc>
    <nc r="E23"/>
  </rcc>
  <rcc rId="11069" sId="4">
    <oc r="E24">
      <v>25870</v>
    </oc>
    <nc r="E24"/>
  </rcc>
  <rcc rId="11070" sId="4">
    <oc r="E25">
      <v>31700</v>
    </oc>
    <nc r="E25"/>
  </rcc>
  <rcc rId="11071" sId="4">
    <oc r="E26">
      <v>14345</v>
    </oc>
    <nc r="E26"/>
  </rcc>
  <rcc rId="11072" sId="4">
    <oc r="E27">
      <v>12200</v>
    </oc>
    <nc r="E27"/>
  </rcc>
  <rcc rId="11073" sId="4">
    <oc r="E28">
      <v>54895</v>
    </oc>
    <nc r="E28"/>
  </rcc>
  <rcc rId="11074" sId="4">
    <oc r="E29">
      <v>30895</v>
    </oc>
    <nc r="E29"/>
  </rcc>
  <rcc rId="11075" sId="4">
    <oc r="E30">
      <v>50665</v>
    </oc>
    <nc r="E30"/>
  </rcc>
  <rcc rId="11076" sId="4">
    <oc r="E31">
      <v>19880</v>
    </oc>
    <nc r="E31"/>
  </rcc>
  <rcc rId="11077" sId="4">
    <oc r="E32">
      <v>25555</v>
    </oc>
    <nc r="E32"/>
  </rcc>
  <rcc rId="11078" sId="4">
    <oc r="E33">
      <v>36430</v>
    </oc>
    <nc r="E33"/>
  </rcc>
  <rcc rId="11079" sId="4">
    <oc r="E34">
      <v>15310</v>
    </oc>
    <nc r="E34"/>
  </rcc>
  <rcc rId="11080" sId="4">
    <oc r="E35">
      <v>11195</v>
    </oc>
    <nc r="E35"/>
  </rcc>
  <rcc rId="11081" sId="4">
    <oc r="E36">
      <v>41800</v>
    </oc>
    <nc r="E36"/>
  </rcc>
  <rcc rId="11082" sId="4">
    <oc r="E37">
      <v>35910</v>
    </oc>
    <nc r="E37"/>
  </rcc>
  <rcc rId="11083" sId="4">
    <oc r="E38">
      <v>9135</v>
    </oc>
    <nc r="E38"/>
  </rcc>
  <rcc rId="11084" sId="4">
    <oc r="E39">
      <v>41335</v>
    </oc>
    <nc r="E39"/>
  </rcc>
  <rcc rId="11085" sId="4">
    <oc r="E40">
      <v>35685</v>
    </oc>
    <nc r="E40"/>
  </rcc>
  <rcc rId="11086" sId="4">
    <oc r="E41">
      <v>4205</v>
    </oc>
    <nc r="E41"/>
  </rcc>
  <rcc rId="11087" sId="4">
    <oc r="E42">
      <v>93615</v>
    </oc>
    <nc r="E42"/>
  </rcc>
  <rcc rId="11088" sId="4">
    <oc r="E43">
      <v>5085</v>
    </oc>
    <nc r="E43"/>
  </rcc>
  <rcc rId="11089" sId="4">
    <oc r="E45">
      <v>83975</v>
    </oc>
    <nc r="E45"/>
  </rcc>
  <rcc rId="11090" sId="4">
    <oc r="E46">
      <v>7115</v>
    </oc>
    <nc r="E46"/>
  </rcc>
  <rcc rId="11091" sId="4">
    <oc r="E47">
      <v>9490</v>
    </oc>
    <nc r="E47"/>
  </rcc>
  <rcc rId="11092" sId="4">
    <oc r="E48">
      <v>52465</v>
    </oc>
    <nc r="E48"/>
  </rcc>
  <rcc rId="11093" sId="4">
    <oc r="E49">
      <v>12665</v>
    </oc>
    <nc r="E49"/>
  </rcc>
  <rcc rId="11094" sId="4">
    <oc r="E50">
      <v>29335</v>
    </oc>
    <nc r="E50"/>
  </rcc>
  <rcc rId="11095" sId="4">
    <oc r="E51">
      <v>12770</v>
    </oc>
    <nc r="E51"/>
  </rcc>
  <rcc rId="11096" sId="4">
    <oc r="E52">
      <v>8585</v>
    </oc>
    <nc r="E52"/>
  </rcc>
  <rcc rId="11097" sId="4">
    <oc r="E53">
      <v>18030</v>
    </oc>
    <nc r="E53"/>
  </rcc>
  <rcc rId="11098" sId="4">
    <oc r="E54">
      <v>5265</v>
    </oc>
    <nc r="E54"/>
  </rcc>
  <rcc rId="11099" sId="4">
    <oc r="E55">
      <v>49500</v>
    </oc>
    <nc r="E55"/>
  </rcc>
  <rcc rId="11100" sId="4">
    <oc r="E56">
      <v>40235</v>
    </oc>
    <nc r="E56"/>
  </rcc>
  <rcc rId="11101" sId="4">
    <oc r="E57">
      <v>4485</v>
    </oc>
    <nc r="E57"/>
  </rcc>
  <rcc rId="11102" sId="4">
    <oc r="E58">
      <v>26040</v>
    </oc>
    <nc r="E58"/>
  </rcc>
  <rcc rId="11103" sId="4">
    <oc r="E59">
      <v>10670</v>
    </oc>
    <nc r="E59"/>
  </rcc>
  <rcc rId="11104" sId="4">
    <oc r="G44" t="inlineStr">
      <is>
        <t>11390/126</t>
      </is>
    </oc>
    <nc r="G44"/>
  </rcc>
  <rcc rId="11105" sId="4">
    <oc r="H44" t="inlineStr">
      <is>
        <t>выставлено за 4 месяца</t>
      </is>
    </oc>
    <nc r="H44"/>
  </rcc>
  <rrc rId="11106" sId="4" ref="A44:XFD44" action="insertRow"/>
  <rcc rId="11107" sId="4" odxf="1" dxf="1">
    <nc r="B44" t="inlineStr">
      <is>
        <t>Меклер Т.М.</t>
      </is>
    </nc>
    <odxf>
      <border outline="0">
        <left/>
      </border>
    </odxf>
    <ndxf>
      <border outline="0">
        <left style="thin">
          <color indexed="64"/>
        </left>
      </border>
    </ndxf>
  </rcc>
  <rcc rId="11108" sId="4">
    <nc r="A44" t="inlineStr">
      <is>
        <t>5/ 174</t>
      </is>
    </nc>
  </rcc>
  <rfmt sheetId="4" sqref="B44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11109" sId="4">
    <nc r="C44" t="inlineStr">
      <is>
        <t>46689951-22</t>
      </is>
    </nc>
  </rcc>
  <rfmt sheetId="4" sqref="B44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110" sId="4">
    <nc r="F44">
      <f>E44-D44</f>
    </nc>
  </rcc>
  <rcc rId="11111" sId="4">
    <nc r="D44">
      <v>0</v>
    </nc>
  </rcc>
  <rcc rId="11112" sId="4">
    <oc r="F45">
      <f>126*4</f>
    </oc>
    <nc r="F45">
      <f>8</f>
    </nc>
  </rcc>
  <rcc rId="11113" sId="5">
    <oc r="E2" t="inlineStr">
      <is>
        <t>Июнь</t>
      </is>
    </oc>
    <nc r="E2" t="inlineStr">
      <is>
        <t>Июль</t>
      </is>
    </nc>
  </rcc>
  <rcc rId="11114" sId="5">
    <oc r="D6">
      <v>12365</v>
    </oc>
    <nc r="D6">
      <v>12490</v>
    </nc>
  </rcc>
  <rcc rId="11115" sId="5">
    <oc r="D7">
      <v>4765</v>
    </oc>
    <nc r="D7">
      <v>4830</v>
    </nc>
  </rcc>
  <rcc rId="11116" sId="5">
    <oc r="D8">
      <v>11065</v>
    </oc>
    <nc r="D8">
      <v>11190</v>
    </nc>
  </rcc>
  <rcc rId="11117" sId="5">
    <oc r="D9">
      <v>7345</v>
    </oc>
    <nc r="D9">
      <v>7640</v>
    </nc>
  </rcc>
  <rcc rId="11118" sId="5">
    <oc r="D10">
      <v>16310</v>
    </oc>
    <nc r="D10">
      <v>16700</v>
    </nc>
  </rcc>
  <rcc rId="11119" sId="5">
    <oc r="D11">
      <v>44710</v>
    </oc>
    <nc r="D11">
      <v>44840</v>
    </nc>
  </rcc>
  <rcc rId="11120" sId="5">
    <oc r="D12">
      <v>15840</v>
    </oc>
    <nc r="D12">
      <v>16130</v>
    </nc>
  </rcc>
  <rcc rId="11121" sId="5">
    <oc r="D13">
      <v>12120</v>
    </oc>
    <nc r="D13">
      <v>12260</v>
    </nc>
  </rcc>
  <rcc rId="11122" sId="5">
    <oc r="D14">
      <v>67310</v>
    </oc>
    <nc r="D14">
      <v>67600</v>
    </nc>
  </rcc>
  <rcc rId="11123" sId="5">
    <oc r="D15">
      <v>18315</v>
    </oc>
    <nc r="D15">
      <v>18670</v>
    </nc>
  </rcc>
  <rcc rId="11124" sId="5">
    <oc r="D16">
      <v>4635</v>
    </oc>
    <nc r="D16">
      <v>4795</v>
    </nc>
  </rcc>
  <rcc rId="11125" sId="5">
    <oc r="D17">
      <v>31090</v>
    </oc>
    <nc r="D17">
      <v>31240</v>
    </nc>
  </rcc>
  <rcc rId="11126" sId="5">
    <oc r="D18">
      <v>15065</v>
    </oc>
    <nc r="D18">
      <v>15260</v>
    </nc>
  </rcc>
  <rcc rId="11127" sId="5">
    <oc r="D19">
      <v>8950</v>
    </oc>
    <nc r="D19">
      <v>9380</v>
    </nc>
  </rcc>
  <rcc rId="11128" sId="5">
    <oc r="D20">
      <v>47090</v>
    </oc>
    <nc r="D20">
      <v>47720</v>
    </nc>
  </rcc>
  <rcc rId="11129" sId="5">
    <oc r="D21">
      <v>66125</v>
    </oc>
    <nc r="D21">
      <v>66440</v>
    </nc>
  </rcc>
  <rcc rId="11130" sId="5">
    <oc r="D22">
      <v>47160</v>
    </oc>
    <nc r="D22">
      <v>47910</v>
    </nc>
  </rcc>
  <rcc rId="11131" sId="5">
    <oc r="D23">
      <v>9540</v>
    </oc>
    <nc r="D23">
      <v>9670</v>
    </nc>
  </rcc>
  <rcc rId="11132" sId="5">
    <oc r="D24">
      <v>6235</v>
    </oc>
    <nc r="D24">
      <v>6390</v>
    </nc>
  </rcc>
  <rcc rId="11133" sId="5">
    <oc r="D25">
      <v>13790</v>
    </oc>
    <nc r="D25">
      <v>13865</v>
    </nc>
  </rcc>
  <rcc rId="11134" sId="5">
    <oc r="D26">
      <v>8060</v>
    </oc>
    <nc r="D26">
      <v>8135</v>
    </nc>
  </rcc>
  <rcc rId="11135" sId="5">
    <oc r="D27">
      <v>335</v>
    </oc>
    <nc r="D27">
      <v>780</v>
    </nc>
  </rcc>
  <rcc rId="11136" sId="5">
    <oc r="D28">
      <v>4175</v>
    </oc>
    <nc r="D28">
      <v>4290</v>
    </nc>
  </rcc>
  <rcc rId="11137" sId="5">
    <oc r="D29">
      <v>16120</v>
    </oc>
    <nc r="D29">
      <v>16520</v>
    </nc>
  </rcc>
  <rcc rId="11138" sId="5">
    <oc r="D30">
      <v>57740</v>
    </oc>
    <nc r="D30">
      <v>58060</v>
    </nc>
  </rcc>
  <rcc rId="11139" sId="5">
    <oc r="D31">
      <v>16515</v>
    </oc>
    <nc r="D31">
      <v>16870</v>
    </nc>
  </rcc>
  <rcc rId="11140" sId="5">
    <oc r="D32">
      <v>16970</v>
    </oc>
    <nc r="D32">
      <v>17115</v>
    </nc>
  </rcc>
  <rcc rId="11141" sId="5">
    <oc r="D33">
      <v>53490</v>
    </oc>
    <nc r="D33">
      <v>53590</v>
    </nc>
  </rcc>
  <rcc rId="11142" sId="5">
    <oc r="D34">
      <v>12005</v>
    </oc>
    <nc r="D34">
      <v>12100</v>
    </nc>
  </rcc>
  <rcc rId="11143" sId="5">
    <oc r="D35">
      <v>9620</v>
    </oc>
    <nc r="D35">
      <v>9680</v>
    </nc>
  </rcc>
  <rcc rId="11144" sId="5">
    <oc r="D36">
      <v>65550</v>
    </oc>
    <nc r="D36">
      <v>65910</v>
    </nc>
  </rcc>
  <rcc rId="11145" sId="5">
    <oc r="D37">
      <v>23695</v>
    </oc>
    <nc r="D37">
      <v>23985</v>
    </nc>
  </rcc>
  <rcc rId="11146" sId="5">
    <oc r="D38">
      <v>85900</v>
    </oc>
    <nc r="D38">
      <v>86480</v>
    </nc>
  </rcc>
  <rcc rId="11147" sId="5">
    <oc r="D39">
      <v>9835</v>
    </oc>
    <nc r="D39">
      <v>9990</v>
    </nc>
  </rcc>
  <rcc rId="11148" sId="5">
    <oc r="D40">
      <v>62330</v>
    </oc>
    <nc r="D40">
      <v>62520</v>
    </nc>
  </rcc>
  <rcc rId="11149" sId="5">
    <oc r="D41">
      <v>16175</v>
    </oc>
    <nc r="D41">
      <v>16395</v>
    </nc>
  </rcc>
  <rcc rId="11150" sId="5">
    <oc r="D42">
      <v>102785</v>
    </oc>
    <nc r="D42">
      <v>103360</v>
    </nc>
  </rcc>
  <rcc rId="11151" sId="5">
    <oc r="D43">
      <v>11225</v>
    </oc>
    <nc r="D43">
      <v>11450</v>
    </nc>
  </rcc>
  <rcc rId="11152" sId="5">
    <oc r="D44">
      <v>22540</v>
    </oc>
    <nc r="D44">
      <v>22595</v>
    </nc>
  </rcc>
  <rcc rId="11153" sId="5">
    <oc r="D45">
      <v>18145</v>
    </oc>
    <nc r="D45">
      <v>18235</v>
    </nc>
  </rcc>
  <rcc rId="11154" sId="5">
    <oc r="D46">
      <v>30275</v>
    </oc>
    <nc r="D46">
      <v>30310</v>
    </nc>
  </rcc>
  <rcc rId="11155" sId="5">
    <oc r="D47">
      <v>7135</v>
    </oc>
    <nc r="D47">
      <v>7390</v>
    </nc>
  </rcc>
  <rcc rId="11156" sId="5">
    <oc r="D48">
      <v>23600</v>
    </oc>
    <nc r="D48">
      <v>23720</v>
    </nc>
  </rcc>
  <rcc rId="11157" sId="5">
    <oc r="D49">
      <v>31805</v>
    </oc>
    <nc r="D49">
      <v>32005</v>
    </nc>
  </rcc>
  <rcc rId="11158" sId="5">
    <oc r="D50">
      <v>17340</v>
    </oc>
    <nc r="D50">
      <v>17470</v>
    </nc>
  </rcc>
  <rcc rId="11159" sId="5">
    <oc r="D51">
      <v>67800</v>
    </oc>
    <nc r="D51">
      <v>68070</v>
    </nc>
  </rcc>
  <rcc rId="11160" sId="5">
    <oc r="D52">
      <v>19080</v>
    </oc>
    <nc r="D52">
      <v>19410</v>
    </nc>
  </rcc>
  <rcc rId="11161" sId="5">
    <oc r="D53">
      <v>35215</v>
    </oc>
    <nc r="D53">
      <v>35335</v>
    </nc>
  </rcc>
  <rcc rId="11162" sId="5">
    <oc r="D54">
      <v>37440</v>
    </oc>
    <nc r="D54">
      <v>37700</v>
    </nc>
  </rcc>
  <rcc rId="11163" sId="5">
    <oc r="D55">
      <v>4945</v>
    </oc>
    <nc r="D55">
      <v>5240</v>
    </nc>
  </rcc>
  <rcc rId="11164" sId="5">
    <oc r="D56">
      <v>249890</v>
    </oc>
    <nc r="D56">
      <v>250830</v>
    </nc>
  </rcc>
  <rcc rId="11165" sId="5">
    <oc r="D57">
      <v>30900</v>
    </oc>
    <nc r="D57">
      <v>31105</v>
    </nc>
  </rcc>
  <rcc rId="11166" sId="5">
    <oc r="D58">
      <v>1135</v>
    </oc>
    <nc r="D58">
      <v>1960</v>
    </nc>
  </rcc>
  <rcc rId="11167" sId="5">
    <oc r="D59">
      <v>65385</v>
    </oc>
    <nc r="D59">
      <v>65460</v>
    </nc>
  </rcc>
  <rcc rId="11168" sId="5">
    <oc r="D60">
      <v>36640</v>
    </oc>
    <nc r="D60">
      <v>36804</v>
    </nc>
  </rcc>
  <rcc rId="11169" sId="5">
    <oc r="D61">
      <v>2060</v>
    </oc>
    <nc r="D61">
      <v>2150</v>
    </nc>
  </rcc>
  <rcc rId="11170" sId="5">
    <oc r="D62">
      <v>7175</v>
    </oc>
    <nc r="D62">
      <v>7290</v>
    </nc>
  </rcc>
  <rcc rId="11171" sId="5">
    <oc r="D64">
      <v>16680</v>
    </oc>
    <nc r="D64">
      <v>16820</v>
    </nc>
  </rcc>
  <rcc rId="11172" sId="5">
    <oc r="D65">
      <v>5240</v>
    </oc>
    <nc r="D65">
      <v>5430</v>
    </nc>
  </rcc>
  <rcc rId="11173" sId="5">
    <oc r="D66">
      <v>20565</v>
    </oc>
    <nc r="D66">
      <v>20755</v>
    </nc>
  </rcc>
  <rcc rId="11174" sId="5">
    <oc r="D67">
      <v>22400</v>
    </oc>
    <nc r="D67">
      <v>22895</v>
    </nc>
  </rcc>
  <rcc rId="11175" sId="5">
    <oc r="D68">
      <v>4530</v>
    </oc>
    <nc r="D68">
      <v>4855</v>
    </nc>
  </rcc>
  <rcc rId="11176" sId="5">
    <oc r="D70">
      <v>19750</v>
    </oc>
    <nc r="D70">
      <v>19810</v>
    </nc>
  </rcc>
  <rcc rId="11177" sId="5">
    <oc r="D71">
      <v>33650</v>
    </oc>
    <nc r="D71">
      <v>33905</v>
    </nc>
  </rcc>
  <rcc rId="11178" sId="5">
    <oc r="D72">
      <v>30550</v>
    </oc>
    <nc r="D72">
      <v>30720</v>
    </nc>
  </rcc>
  <rcc rId="11179" sId="5">
    <oc r="D73">
      <v>2905</v>
    </oc>
    <nc r="D73">
      <v>2910</v>
    </nc>
  </rcc>
  <rcc rId="11180" sId="5">
    <oc r="D74">
      <v>3535</v>
    </oc>
    <nc r="D74">
      <v>3685</v>
    </nc>
  </rcc>
  <rcc rId="11181" sId="5">
    <oc r="D75">
      <v>5030</v>
    </oc>
    <nc r="D75">
      <v>5045</v>
    </nc>
  </rcc>
  <rcc rId="11182" sId="5">
    <oc r="D76">
      <v>48925</v>
    </oc>
    <nc r="D76">
      <v>49690</v>
    </nc>
  </rcc>
  <rcc rId="11183" sId="5">
    <oc r="D77">
      <v>9995</v>
    </oc>
    <nc r="D77">
      <v>10200</v>
    </nc>
  </rcc>
  <rcc rId="11184" sId="5">
    <oc r="D78">
      <v>10465</v>
    </oc>
    <nc r="D78">
      <v>10575</v>
    </nc>
  </rcc>
  <rcc rId="11185" sId="5">
    <oc r="D79">
      <v>6005</v>
    </oc>
    <nc r="D79">
      <v>6170</v>
    </nc>
  </rcc>
  <rcc rId="11186" sId="5">
    <oc r="D80">
      <v>4505</v>
    </oc>
    <nc r="D80">
      <v>4665</v>
    </nc>
  </rcc>
  <rcc rId="11187" sId="5">
    <oc r="D81">
      <v>9365</v>
    </oc>
    <nc r="D81">
      <v>9455</v>
    </nc>
  </rcc>
  <rcc rId="11188" sId="5">
    <oc r="D82">
      <v>1455</v>
    </oc>
    <nc r="D82">
      <v>1510</v>
    </nc>
  </rcc>
  <rcc rId="11189" sId="5">
    <oc r="D83">
      <v>14710</v>
    </oc>
    <nc r="D83">
      <v>14750</v>
    </nc>
  </rcc>
  <rcc rId="11190" sId="5">
    <oc r="D85">
      <v>24390</v>
    </oc>
    <nc r="D85">
      <v>24480</v>
    </nc>
  </rcc>
  <rcc rId="11191" sId="5">
    <oc r="D86">
      <v>26295</v>
    </oc>
    <nc r="D86">
      <v>26355</v>
    </nc>
  </rcc>
  <rcc rId="11192" sId="5">
    <oc r="D87">
      <v>7950</v>
    </oc>
    <nc r="D87">
      <v>8005</v>
    </nc>
  </rcc>
  <rcc rId="11193" sId="5">
    <oc r="D88">
      <v>2830</v>
    </oc>
    <nc r="D88">
      <v>2855</v>
    </nc>
  </rcc>
  <rcc rId="11194" sId="5">
    <oc r="D89">
      <v>26585</v>
    </oc>
    <nc r="D89">
      <v>27500</v>
    </nc>
  </rcc>
  <rcc rId="11195" sId="5">
    <oc r="D90">
      <v>26390</v>
    </oc>
    <nc r="D90">
      <v>26445</v>
    </nc>
  </rcc>
  <rcc rId="11196" sId="5">
    <oc r="D91">
      <v>60415</v>
    </oc>
    <nc r="D91">
      <v>60890</v>
    </nc>
  </rcc>
  <rcc rId="11197" sId="5">
    <oc r="D92">
      <v>37625</v>
    </oc>
    <nc r="D92">
      <v>37850</v>
    </nc>
  </rcc>
  <rcc rId="11198" sId="5">
    <oc r="D94">
      <v>14455</v>
    </oc>
    <nc r="D94">
      <v>14460</v>
    </nc>
  </rcc>
  <rcc rId="11199" sId="5">
    <oc r="D95">
      <v>16660</v>
    </oc>
    <nc r="D95">
      <v>16940</v>
    </nc>
  </rcc>
  <rcc rId="11200" sId="5">
    <oc r="D96">
      <v>5430</v>
    </oc>
    <nc r="D96">
      <v>5555</v>
    </nc>
  </rcc>
  <rcc rId="11201" sId="5">
    <oc r="D97">
      <v>30370</v>
    </oc>
    <nc r="D97">
      <v>30635</v>
    </nc>
  </rcc>
  <rcc rId="11202" sId="5">
    <oc r="D98">
      <v>7030</v>
    </oc>
    <nc r="D98">
      <v>7185</v>
    </nc>
  </rcc>
  <rcc rId="11203" sId="5">
    <oc r="D99">
      <v>39145</v>
    </oc>
    <nc r="D99">
      <v>39695</v>
    </nc>
  </rcc>
  <rcc rId="11204" sId="5">
    <oc r="D100">
      <v>28320</v>
    </oc>
    <nc r="D100">
      <v>28485</v>
    </nc>
  </rcc>
  <rcc rId="11205" sId="5">
    <oc r="D101">
      <v>25145</v>
    </oc>
    <nc r="D101">
      <v>25650</v>
    </nc>
  </rcc>
  <rcc rId="11206" sId="5">
    <oc r="D102">
      <v>13785</v>
    </oc>
    <nc r="D102">
      <v>14010</v>
    </nc>
  </rcc>
  <rcc rId="11207" sId="5">
    <oc r="D103">
      <v>12420</v>
    </oc>
    <nc r="D103">
      <v>12625</v>
    </nc>
  </rcc>
  <rcc rId="11208" sId="5">
    <oc r="D104">
      <v>22090</v>
    </oc>
    <nc r="D104">
      <v>22250</v>
    </nc>
  </rcc>
  <rcc rId="11209" sId="5">
    <oc r="D105">
      <v>2775</v>
    </oc>
    <nc r="D105">
      <v>2855</v>
    </nc>
  </rcc>
  <rcc rId="11210" sId="5">
    <oc r="D106">
      <v>7270</v>
    </oc>
    <nc r="D106">
      <v>7520</v>
    </nc>
  </rcc>
  <rcc rId="11211" sId="5">
    <oc r="D108">
      <v>94835</v>
    </oc>
    <nc r="D108">
      <v>95015</v>
    </nc>
  </rcc>
  <rcc rId="11212" sId="5">
    <oc r="D110">
      <v>9445</v>
    </oc>
    <nc r="D110">
      <v>9665</v>
    </nc>
  </rcc>
  <rcc rId="11213" sId="5">
    <oc r="D111">
      <v>20800</v>
    </oc>
    <nc r="D111">
      <v>21275</v>
    </nc>
  </rcc>
  <rcc rId="11214" sId="5">
    <oc r="D112">
      <v>3415</v>
    </oc>
    <nc r="D112">
      <v>3695</v>
    </nc>
  </rcc>
  <rcc rId="11215" sId="5">
    <oc r="D113">
      <v>16915</v>
    </oc>
    <nc r="D113">
      <v>17145</v>
    </nc>
  </rcc>
  <rcc rId="11216" sId="5">
    <oc r="D114">
      <v>8640</v>
    </oc>
    <nc r="D114">
      <v>8830</v>
    </nc>
  </rcc>
  <rcc rId="11217" sId="5">
    <oc r="D115">
      <v>44105</v>
    </oc>
    <nc r="D115">
      <v>44475</v>
    </nc>
  </rcc>
  <rcc rId="11218" sId="5">
    <oc r="D116">
      <v>34350</v>
    </oc>
    <nc r="D116">
      <v>34435</v>
    </nc>
  </rcc>
  <rcc rId="11219" sId="5">
    <oc r="D117">
      <v>92695</v>
    </oc>
    <nc r="D117">
      <v>92990</v>
    </nc>
  </rcc>
  <rcc rId="11220" sId="5">
    <oc r="D118">
      <v>36125</v>
    </oc>
    <nc r="D118">
      <v>36435</v>
    </nc>
  </rcc>
  <rcc rId="11221" sId="5">
    <oc r="D120">
      <v>0</v>
    </oc>
    <nc r="D120">
      <v>265</v>
    </nc>
  </rcc>
  <rcc rId="11222" sId="5">
    <oc r="D121">
      <v>84110</v>
    </oc>
    <nc r="D121">
      <v>84445</v>
    </nc>
  </rcc>
  <rcc rId="11223" sId="5">
    <oc r="D122">
      <v>80545</v>
    </oc>
    <nc r="D122">
      <v>81070</v>
    </nc>
  </rcc>
  <rcc rId="11224" sId="5">
    <oc r="D123">
      <v>13970</v>
    </oc>
    <nc r="D123">
      <v>14090</v>
    </nc>
  </rcc>
  <rcc rId="11225" sId="5">
    <oc r="D124">
      <v>4115</v>
    </oc>
    <nc r="D124">
      <v>4185</v>
    </nc>
  </rcc>
  <rcc rId="11226" sId="5">
    <oc r="D125">
      <v>6720</v>
    </oc>
    <nc r="D125">
      <v>6870</v>
    </nc>
  </rcc>
  <rcc rId="11227" sId="5">
    <oc r="D126">
      <v>7955</v>
    </oc>
    <nc r="D126">
      <v>8200</v>
    </nc>
  </rcc>
  <rcc rId="11228" sId="5">
    <oc r="D127">
      <v>28095</v>
    </oc>
    <nc r="D127">
      <v>28420</v>
    </nc>
  </rcc>
  <rcc rId="11229" sId="5">
    <oc r="D128">
      <v>53420</v>
    </oc>
    <nc r="D128">
      <v>54090</v>
    </nc>
  </rcc>
  <rcc rId="11230" sId="5">
    <oc r="D129">
      <v>5195</v>
    </oc>
    <nc r="D129">
      <v>5500</v>
    </nc>
  </rcc>
  <rcc rId="11231" sId="5">
    <oc r="D130">
      <v>14120</v>
    </oc>
    <nc r="D130">
      <v>14240</v>
    </nc>
  </rcc>
  <rcc rId="11232" sId="5">
    <oc r="D131">
      <v>8835</v>
    </oc>
    <nc r="D131">
      <v>9085</v>
    </nc>
  </rcc>
  <rcc rId="11233" sId="5">
    <oc r="D132">
      <v>7160</v>
    </oc>
    <nc r="D132">
      <v>7265</v>
    </nc>
  </rcc>
  <rcc rId="11234" sId="5">
    <oc r="D133">
      <v>8325</v>
    </oc>
    <nc r="D133">
      <v>8500</v>
    </nc>
  </rcc>
  <rcc rId="11235" sId="5">
    <oc r="D134">
      <v>17460</v>
    </oc>
    <nc r="D134">
      <v>17600</v>
    </nc>
  </rcc>
  <rcc rId="11236" sId="5">
    <oc r="D135">
      <v>16075</v>
    </oc>
    <nc r="D135">
      <v>16245</v>
    </nc>
  </rcc>
  <rcc rId="11237" sId="5">
    <oc r="D136">
      <v>28595</v>
    </oc>
    <nc r="D136">
      <v>29340</v>
    </nc>
  </rcc>
  <rcc rId="11238" sId="5">
    <oc r="D137">
      <v>55905</v>
    </oc>
    <nc r="D137">
      <v>56100</v>
    </nc>
  </rcc>
  <rcc rId="11239" sId="5">
    <oc r="D138">
      <v>26460</v>
    </oc>
    <nc r="D138">
      <v>26680</v>
    </nc>
  </rcc>
  <rcc rId="11240" sId="5">
    <oc r="D139">
      <v>25150</v>
    </oc>
    <nc r="D139">
      <v>25510</v>
    </nc>
  </rcc>
  <rcc rId="11241" sId="5">
    <oc r="D140">
      <v>38920</v>
    </oc>
    <nc r="D140">
      <v>39055</v>
    </nc>
  </rcc>
  <rcc rId="11242" sId="5">
    <oc r="D141">
      <v>17190</v>
    </oc>
    <nc r="D141">
      <v>17320</v>
    </nc>
  </rcc>
  <rcc rId="11243" sId="5">
    <oc r="D142">
      <v>7435</v>
    </oc>
    <nc r="D142">
      <v>7510</v>
    </nc>
  </rcc>
  <rcc rId="11244" sId="5">
    <oc r="D143">
      <v>24110</v>
    </oc>
    <nc r="D143">
      <v>24335</v>
    </nc>
  </rcc>
  <rcc rId="11245" sId="5">
    <oc r="D144">
      <v>40040</v>
    </oc>
    <nc r="D144">
      <v>40190</v>
    </nc>
  </rcc>
  <rcc rId="11246" sId="5">
    <oc r="D145">
      <v>51145</v>
    </oc>
    <nc r="D145">
      <v>51640</v>
    </nc>
  </rcc>
  <rcc rId="11247" sId="5">
    <oc r="D146">
      <v>8510</v>
    </oc>
    <nc r="D146">
      <v>8715</v>
    </nc>
  </rcc>
  <rcc rId="11248" sId="5">
    <oc r="D147">
      <v>9895</v>
    </oc>
    <nc r="D147">
      <v>10190</v>
    </nc>
  </rcc>
  <rcc rId="11249" sId="5">
    <oc r="D148">
      <v>25970</v>
    </oc>
    <nc r="D148">
      <v>26335</v>
    </nc>
  </rcc>
  <rcc rId="11250" sId="5">
    <oc r="D149">
      <v>12370</v>
    </oc>
    <nc r="D149">
      <v>12450</v>
    </nc>
  </rcc>
  <rcc rId="11251" sId="5">
    <oc r="D150">
      <v>38740</v>
    </oc>
    <nc r="D150">
      <v>38860</v>
    </nc>
  </rcc>
  <rcc rId="11252" sId="5">
    <oc r="D151">
      <v>37215</v>
    </oc>
    <nc r="D151">
      <v>37445</v>
    </nc>
  </rcc>
  <rcc rId="11253" sId="5">
    <oc r="D152">
      <v>41755</v>
    </oc>
    <nc r="D152">
      <v>42065</v>
    </nc>
  </rcc>
  <rcc rId="11254" sId="5">
    <oc r="D153">
      <v>21580</v>
    </oc>
    <nc r="D153">
      <v>21760</v>
    </nc>
  </rcc>
  <rcc rId="11255" sId="5">
    <oc r="D155">
      <v>26605</v>
    </oc>
    <nc r="D155">
      <v>26880</v>
    </nc>
  </rcc>
  <rcc rId="11256" sId="5">
    <oc r="D156">
      <v>69945</v>
    </oc>
    <nc r="D156">
      <v>70750</v>
    </nc>
  </rcc>
  <rcc rId="11257" sId="5">
    <oc r="D157">
      <v>21070</v>
    </oc>
    <nc r="D157">
      <v>21395</v>
    </nc>
  </rcc>
  <rcc rId="11258" sId="5">
    <oc r="D158">
      <v>33215</v>
    </oc>
    <nc r="D158">
      <v>33540</v>
    </nc>
  </rcc>
  <rcc rId="11259" sId="5">
    <oc r="D159">
      <v>2125</v>
    </oc>
    <nc r="D159">
      <v>2290</v>
    </nc>
  </rcc>
  <rcc rId="11260" sId="5">
    <oc r="D160">
      <v>6690</v>
    </oc>
    <nc r="D160">
      <v>6735</v>
    </nc>
  </rcc>
  <rcc rId="11261" sId="5">
    <oc r="D161">
      <v>9290</v>
    </oc>
    <nc r="D161">
      <v>9570</v>
    </nc>
  </rcc>
  <rcc rId="11262" sId="5">
    <oc r="D162">
      <v>90550</v>
    </oc>
    <nc r="D162">
      <v>90625</v>
    </nc>
  </rcc>
  <rcc rId="11263" sId="5">
    <oc r="D163">
      <v>67645</v>
    </oc>
    <nc r="D163">
      <v>68040</v>
    </nc>
  </rcc>
  <rcc rId="11264" sId="5">
    <oc r="D164">
      <v>16555</v>
    </oc>
    <nc r="D164">
      <v>16785</v>
    </nc>
  </rcc>
  <rcc rId="11265" sId="5">
    <oc r="D165">
      <v>46165</v>
    </oc>
    <nc r="D165">
      <v>46205</v>
    </nc>
  </rcc>
  <rcc rId="11266" sId="5">
    <oc r="D167">
      <v>20625</v>
    </oc>
    <nc r="D167">
      <v>21040</v>
    </nc>
  </rcc>
  <rcc rId="11267" sId="5">
    <oc r="D168">
      <v>49770</v>
    </oc>
    <nc r="D168">
      <v>49985</v>
    </nc>
  </rcc>
  <rcc rId="11268" sId="5">
    <oc r="D169">
      <v>11980</v>
    </oc>
    <nc r="D169">
      <v>12075</v>
    </nc>
  </rcc>
  <rcc rId="11269" sId="5">
    <oc r="D170">
      <v>11380</v>
    </oc>
    <nc r="D170">
      <v>11530</v>
    </nc>
  </rcc>
  <rcc rId="11270" sId="5">
    <oc r="D171">
      <v>8395</v>
    </oc>
    <nc r="D171">
      <v>8540</v>
    </nc>
  </rcc>
  <rcc rId="11271" sId="5">
    <oc r="D172">
      <v>66980</v>
    </oc>
    <nc r="D172">
      <v>67285</v>
    </nc>
  </rcc>
  <rcc rId="11272" sId="5">
    <oc r="D173">
      <v>37570</v>
    </oc>
    <nc r="D173">
      <v>37755</v>
    </nc>
  </rcc>
  <rcc rId="11273" sId="5">
    <oc r="D174">
      <v>15830</v>
    </oc>
    <nc r="D174">
      <v>16210</v>
    </nc>
  </rcc>
  <rcc rId="11274" sId="5">
    <oc r="D175">
      <v>8423</v>
    </oc>
    <nc r="D175">
      <v>8550</v>
    </nc>
  </rcc>
  <rcc rId="11275" sId="5">
    <oc r="D176">
      <v>50335</v>
    </oc>
    <nc r="D176">
      <v>50730</v>
    </nc>
  </rcc>
  <rcc rId="11276" sId="5">
    <oc r="D177">
      <v>43670</v>
    </oc>
    <nc r="D177">
      <v>43740</v>
    </nc>
  </rcc>
  <rcc rId="11277" sId="5">
    <oc r="D178">
      <v>29180</v>
    </oc>
    <nc r="D178">
      <v>29320</v>
    </nc>
  </rcc>
  <rcc rId="11278" sId="5">
    <oc r="D179">
      <v>121760</v>
    </oc>
    <nc r="D179">
      <v>122650</v>
    </nc>
  </rcc>
  <rcc rId="11279" sId="5">
    <oc r="D180">
      <v>43860</v>
    </oc>
    <nc r="D180">
      <v>44340</v>
    </nc>
  </rcc>
  <rcc rId="11280" sId="5">
    <oc r="D181">
      <v>36555</v>
    </oc>
    <nc r="D181">
      <v>36900</v>
    </nc>
  </rcc>
  <rcc rId="11281" sId="5">
    <oc r="D182">
      <v>7660</v>
    </oc>
    <nc r="D182">
      <v>7945</v>
    </nc>
  </rcc>
  <rcc rId="11282" sId="5">
    <oc r="D183">
      <v>6900</v>
    </oc>
    <nc r="D183">
      <v>7150</v>
    </nc>
  </rcc>
  <rcc rId="11283" sId="5">
    <oc r="D184">
      <v>29595</v>
    </oc>
    <nc r="D184">
      <v>29750</v>
    </nc>
  </rcc>
  <rcc rId="11284" sId="5">
    <oc r="D185">
      <v>19900</v>
    </oc>
    <nc r="D185">
      <v>20180</v>
    </nc>
  </rcc>
  <rcc rId="11285" sId="5">
    <oc r="D186">
      <v>8535</v>
    </oc>
    <nc r="D186">
      <v>8740</v>
    </nc>
  </rcc>
  <rcc rId="11286" sId="5">
    <oc r="D187">
      <v>15550</v>
    </oc>
    <nc r="D187">
      <v>15985</v>
    </nc>
  </rcc>
  <rcc rId="11287" sId="5">
    <oc r="D188">
      <v>39685</v>
    </oc>
    <nc r="D188">
      <v>39750</v>
    </nc>
  </rcc>
  <rcc rId="11288" sId="5">
    <oc r="D189">
      <v>11415</v>
    </oc>
    <nc r="D189">
      <v>11495</v>
    </nc>
  </rcc>
  <rcc rId="11289" sId="5">
    <oc r="D190">
      <v>117800</v>
    </oc>
    <nc r="D190">
      <v>118180</v>
    </nc>
  </rcc>
  <rcc rId="11290" sId="5">
    <oc r="D191">
      <v>3785</v>
    </oc>
    <nc r="D191">
      <v>4105</v>
    </nc>
  </rcc>
  <rcc rId="11291" sId="5">
    <oc r="D192">
      <v>20315</v>
    </oc>
    <nc r="D192">
      <v>20850</v>
    </nc>
  </rcc>
  <rcc rId="11292" sId="5">
    <oc r="D193">
      <v>29255</v>
    </oc>
    <nc r="D193">
      <v>29585</v>
    </nc>
  </rcc>
  <rcc rId="11293" sId="5">
    <oc r="D194">
      <v>20590</v>
    </oc>
    <nc r="D194">
      <v>21040</v>
    </nc>
  </rcc>
  <rcc rId="11294" sId="5">
    <oc r="D196">
      <v>8515</v>
    </oc>
    <nc r="D196">
      <v>8590</v>
    </nc>
  </rcc>
  <rcc rId="11295" sId="5">
    <oc r="D197">
      <v>12255</v>
    </oc>
    <nc r="D197">
      <v>12365</v>
    </nc>
  </rcc>
  <rcc rId="11296" sId="5">
    <oc r="D198">
      <v>7940</v>
    </oc>
    <nc r="D198">
      <v>8100</v>
    </nc>
  </rcc>
  <rcc rId="11297" sId="5">
    <oc r="D199">
      <v>15535</v>
    </oc>
    <nc r="D199">
      <v>15795</v>
    </nc>
  </rcc>
  <rcc rId="11298" sId="5">
    <oc r="D200">
      <v>16040</v>
    </oc>
    <nc r="D200">
      <v>16060</v>
    </nc>
  </rcc>
  <rcc rId="11299" sId="5">
    <oc r="D201">
      <v>20485</v>
    </oc>
    <nc r="D201">
      <v>20660</v>
    </nc>
  </rcc>
  <rcc rId="11300" sId="5">
    <oc r="D202">
      <v>13080</v>
    </oc>
    <nc r="D202">
      <v>13305</v>
    </nc>
  </rcc>
  <rcc rId="11301" sId="5">
    <oc r="E6">
      <v>12490</v>
    </oc>
    <nc r="E6"/>
  </rcc>
  <rcc rId="11302" sId="5">
    <oc r="E7">
      <v>4830</v>
    </oc>
    <nc r="E7"/>
  </rcc>
  <rcc rId="11303" sId="5">
    <oc r="E8">
      <v>11190</v>
    </oc>
    <nc r="E8"/>
  </rcc>
  <rcc rId="11304" sId="5">
    <oc r="E9">
      <v>7640</v>
    </oc>
    <nc r="E9"/>
  </rcc>
  <rcc rId="11305" sId="5">
    <oc r="E10">
      <v>16700</v>
    </oc>
    <nc r="E10"/>
  </rcc>
  <rcc rId="11306" sId="5">
    <oc r="E11">
      <v>44840</v>
    </oc>
    <nc r="E11"/>
  </rcc>
  <rcc rId="11307" sId="5">
    <oc r="E12">
      <v>16130</v>
    </oc>
    <nc r="E12"/>
  </rcc>
  <rcc rId="11308" sId="5">
    <oc r="E13">
      <v>12260</v>
    </oc>
    <nc r="E13"/>
  </rcc>
  <rcc rId="11309" sId="5">
    <oc r="E14">
      <v>67600</v>
    </oc>
    <nc r="E14"/>
  </rcc>
  <rcc rId="11310" sId="5">
    <oc r="E15">
      <v>18670</v>
    </oc>
    <nc r="E15"/>
  </rcc>
  <rcc rId="11311" sId="5">
    <oc r="E16">
      <v>4795</v>
    </oc>
    <nc r="E16"/>
  </rcc>
  <rcc rId="11312" sId="5">
    <oc r="E17">
      <v>31240</v>
    </oc>
    <nc r="E17"/>
  </rcc>
  <rcc rId="11313" sId="5">
    <oc r="E18">
      <v>15260</v>
    </oc>
    <nc r="E18"/>
  </rcc>
  <rcc rId="11314" sId="5">
    <oc r="E19">
      <v>9380</v>
    </oc>
    <nc r="E19"/>
  </rcc>
  <rcc rId="11315" sId="5">
    <oc r="E20">
      <v>47720</v>
    </oc>
    <nc r="E20"/>
  </rcc>
  <rcc rId="11316" sId="5">
    <oc r="E21">
      <v>66440</v>
    </oc>
    <nc r="E21"/>
  </rcc>
  <rcc rId="11317" sId="5">
    <oc r="E22">
      <v>47910</v>
    </oc>
    <nc r="E22"/>
  </rcc>
  <rcc rId="11318" sId="5">
    <oc r="E23">
      <v>9670</v>
    </oc>
    <nc r="E23"/>
  </rcc>
  <rcc rId="11319" sId="5">
    <oc r="E24">
      <v>6390</v>
    </oc>
    <nc r="E24"/>
  </rcc>
  <rcc rId="11320" sId="5">
    <oc r="E25">
      <v>13865</v>
    </oc>
    <nc r="E25"/>
  </rcc>
  <rcc rId="11321" sId="5">
    <oc r="E26">
      <v>8135</v>
    </oc>
    <nc r="E26"/>
  </rcc>
  <rcc rId="11322" sId="5">
    <oc r="E27">
      <v>780</v>
    </oc>
    <nc r="E27"/>
  </rcc>
  <rcc rId="11323" sId="5">
    <oc r="E28">
      <v>4290</v>
    </oc>
    <nc r="E28"/>
  </rcc>
  <rcc rId="11324" sId="5">
    <oc r="E29">
      <v>16520</v>
    </oc>
    <nc r="E29"/>
  </rcc>
  <rcc rId="11325" sId="5">
    <oc r="E30">
      <v>58060</v>
    </oc>
    <nc r="E30"/>
  </rcc>
  <rcc rId="11326" sId="5">
    <oc r="E31">
      <v>16870</v>
    </oc>
    <nc r="E31"/>
  </rcc>
  <rcc rId="11327" sId="5">
    <oc r="E32">
      <v>17115</v>
    </oc>
    <nc r="E32"/>
  </rcc>
  <rcc rId="11328" sId="5">
    <oc r="E33">
      <v>53590</v>
    </oc>
    <nc r="E33"/>
  </rcc>
  <rcc rId="11329" sId="5">
    <oc r="E34">
      <v>12100</v>
    </oc>
    <nc r="E34"/>
  </rcc>
  <rcc rId="11330" sId="5">
    <oc r="E35">
      <v>9680</v>
    </oc>
    <nc r="E35"/>
  </rcc>
  <rcc rId="11331" sId="5">
    <oc r="E36">
      <v>65910</v>
    </oc>
    <nc r="E36"/>
  </rcc>
  <rcc rId="11332" sId="5">
    <oc r="E37">
      <v>23985</v>
    </oc>
    <nc r="E37"/>
  </rcc>
  <rcc rId="11333" sId="5">
    <oc r="E38">
      <v>86480</v>
    </oc>
    <nc r="E38"/>
  </rcc>
  <rcc rId="11334" sId="5">
    <oc r="E39">
      <v>9990</v>
    </oc>
    <nc r="E39"/>
  </rcc>
  <rcc rId="11335" sId="5">
    <oc r="E40">
      <v>62520</v>
    </oc>
    <nc r="E40"/>
  </rcc>
  <rcc rId="11336" sId="5">
    <oc r="E41">
      <v>16395</v>
    </oc>
    <nc r="E41"/>
  </rcc>
  <rcc rId="11337" sId="5">
    <oc r="E42">
      <v>103360</v>
    </oc>
    <nc r="E42"/>
  </rcc>
  <rcc rId="11338" sId="5">
    <oc r="E43">
      <v>11450</v>
    </oc>
    <nc r="E43"/>
  </rcc>
  <rcc rId="11339" sId="5">
    <oc r="E44">
      <v>22595</v>
    </oc>
    <nc r="E44"/>
  </rcc>
  <rcc rId="11340" sId="5">
    <oc r="E45">
      <v>18235</v>
    </oc>
    <nc r="E45"/>
  </rcc>
  <rcc rId="11341" sId="5">
    <oc r="E46">
      <v>30310</v>
    </oc>
    <nc r="E46"/>
  </rcc>
  <rcc rId="11342" sId="5">
    <oc r="E47">
      <v>7390</v>
    </oc>
    <nc r="E47"/>
  </rcc>
  <rcc rId="11343" sId="5">
    <oc r="E48">
      <v>23720</v>
    </oc>
    <nc r="E48"/>
  </rcc>
  <rcc rId="11344" sId="5">
    <oc r="E49">
      <v>32005</v>
    </oc>
    <nc r="E49"/>
  </rcc>
  <rcc rId="11345" sId="5">
    <oc r="E50">
      <v>17470</v>
    </oc>
    <nc r="E50"/>
  </rcc>
  <rcc rId="11346" sId="5">
    <oc r="E51">
      <v>68070</v>
    </oc>
    <nc r="E51"/>
  </rcc>
  <rcc rId="11347" sId="5">
    <oc r="E52">
      <v>19410</v>
    </oc>
    <nc r="E52"/>
  </rcc>
  <rcc rId="11348" sId="5">
    <oc r="E53">
      <v>35335</v>
    </oc>
    <nc r="E53"/>
  </rcc>
  <rcc rId="11349" sId="5">
    <oc r="E54">
      <v>37700</v>
    </oc>
    <nc r="E54"/>
  </rcc>
  <rcc rId="11350" sId="5">
    <oc r="E55">
      <v>5240</v>
    </oc>
    <nc r="E55"/>
  </rcc>
  <rcc rId="11351" sId="5">
    <oc r="E56">
      <v>250830</v>
    </oc>
    <nc r="E56"/>
  </rcc>
  <rcc rId="11352" sId="5">
    <oc r="E57">
      <v>31105</v>
    </oc>
    <nc r="E57"/>
  </rcc>
  <rcc rId="11353" sId="5">
    <oc r="E58">
      <v>1960</v>
    </oc>
    <nc r="E58"/>
  </rcc>
  <rcc rId="11354" sId="5">
    <oc r="E59">
      <v>65460</v>
    </oc>
    <nc r="E59"/>
  </rcc>
  <rcc rId="11355" sId="5">
    <oc r="E60">
      <v>36804</v>
    </oc>
    <nc r="E60"/>
  </rcc>
  <rcc rId="11356" sId="5">
    <oc r="E61">
      <v>2150</v>
    </oc>
    <nc r="E61"/>
  </rcc>
  <rcc rId="11357" sId="5">
    <oc r="E62">
      <v>7290</v>
    </oc>
    <nc r="E62"/>
  </rcc>
  <rcc rId="11358" sId="5">
    <oc r="E64">
      <v>16820</v>
    </oc>
    <nc r="E64"/>
  </rcc>
  <rcc rId="11359" sId="5">
    <oc r="E65">
      <v>5430</v>
    </oc>
    <nc r="E65"/>
  </rcc>
  <rcc rId="11360" sId="5">
    <oc r="E66">
      <v>20755</v>
    </oc>
    <nc r="E66"/>
  </rcc>
  <rcc rId="11361" sId="5">
    <oc r="E67">
      <v>22895</v>
    </oc>
    <nc r="E67"/>
  </rcc>
  <rcc rId="11362" sId="5">
    <oc r="E68">
      <v>4855</v>
    </oc>
    <nc r="E68"/>
  </rcc>
  <rcc rId="11363" sId="5">
    <oc r="E70">
      <v>19810</v>
    </oc>
    <nc r="E70"/>
  </rcc>
  <rcc rId="11364" sId="5">
    <oc r="E71">
      <v>33905</v>
    </oc>
    <nc r="E71"/>
  </rcc>
  <rcc rId="11365" sId="5">
    <oc r="E72">
      <v>30720</v>
    </oc>
    <nc r="E72"/>
  </rcc>
  <rcc rId="11366" sId="5">
    <oc r="E73">
      <v>2910</v>
    </oc>
    <nc r="E73"/>
  </rcc>
  <rcc rId="11367" sId="5">
    <oc r="E74">
      <v>3685</v>
    </oc>
    <nc r="E74"/>
  </rcc>
  <rcc rId="11368" sId="5">
    <oc r="E75">
      <v>5045</v>
    </oc>
    <nc r="E75"/>
  </rcc>
  <rcc rId="11369" sId="5">
    <oc r="E76">
      <v>49690</v>
    </oc>
    <nc r="E76"/>
  </rcc>
  <rcc rId="11370" sId="5">
    <oc r="E77">
      <v>10200</v>
    </oc>
    <nc r="E77"/>
  </rcc>
  <rcc rId="11371" sId="5">
    <oc r="E78">
      <v>10575</v>
    </oc>
    <nc r="E78"/>
  </rcc>
  <rcc rId="11372" sId="5">
    <oc r="E79">
      <v>6170</v>
    </oc>
    <nc r="E79"/>
  </rcc>
  <rcc rId="11373" sId="5">
    <oc r="E80">
      <v>4665</v>
    </oc>
    <nc r="E80"/>
  </rcc>
  <rcc rId="11374" sId="5">
    <oc r="E81">
      <v>9455</v>
    </oc>
    <nc r="E81"/>
  </rcc>
  <rcc rId="11375" sId="5">
    <oc r="E82">
      <v>1510</v>
    </oc>
    <nc r="E82"/>
  </rcc>
  <rcc rId="11376" sId="5">
    <oc r="E83">
      <v>14750</v>
    </oc>
    <nc r="E83"/>
  </rcc>
  <rcc rId="11377" sId="5">
    <oc r="E84">
      <v>30</v>
    </oc>
    <nc r="E84"/>
  </rcc>
  <rcc rId="11378" sId="5">
    <oc r="E85">
      <v>24480</v>
    </oc>
    <nc r="E85"/>
  </rcc>
  <rcc rId="11379" sId="5">
    <oc r="E86">
      <v>26355</v>
    </oc>
    <nc r="E86"/>
  </rcc>
  <rcc rId="11380" sId="5">
    <oc r="E87">
      <v>8005</v>
    </oc>
    <nc r="E87"/>
  </rcc>
  <rcc rId="11381" sId="5">
    <oc r="E88">
      <v>2855</v>
    </oc>
    <nc r="E88"/>
  </rcc>
  <rcc rId="11382" sId="5">
    <oc r="E89">
      <v>27500</v>
    </oc>
    <nc r="E89"/>
  </rcc>
  <rcc rId="11383" sId="5">
    <oc r="E90">
      <v>26445</v>
    </oc>
    <nc r="E90"/>
  </rcc>
  <rcc rId="11384" sId="5">
    <oc r="E91">
      <v>60890</v>
    </oc>
    <nc r="E91"/>
  </rcc>
  <rcc rId="11385" sId="5">
    <oc r="E92">
      <v>37850</v>
    </oc>
    <nc r="E92"/>
  </rcc>
  <rcc rId="11386" sId="5">
    <oc r="E94">
      <v>14460</v>
    </oc>
    <nc r="E94"/>
  </rcc>
  <rcc rId="11387" sId="5">
    <oc r="E95">
      <v>16940</v>
    </oc>
    <nc r="E95"/>
  </rcc>
  <rcc rId="11388" sId="5">
    <oc r="E96">
      <v>5555</v>
    </oc>
    <nc r="E96"/>
  </rcc>
  <rcc rId="11389" sId="5">
    <oc r="E97">
      <v>30635</v>
    </oc>
    <nc r="E97"/>
  </rcc>
  <rcc rId="11390" sId="5">
    <oc r="E98">
      <v>7185</v>
    </oc>
    <nc r="E98"/>
  </rcc>
  <rcc rId="11391" sId="5">
    <oc r="E99">
      <v>39695</v>
    </oc>
    <nc r="E99"/>
  </rcc>
  <rcc rId="11392" sId="5">
    <oc r="E100">
      <v>28485</v>
    </oc>
    <nc r="E100"/>
  </rcc>
  <rcc rId="11393" sId="5">
    <oc r="E101">
      <v>25650</v>
    </oc>
    <nc r="E101"/>
  </rcc>
  <rcc rId="11394" sId="5">
    <oc r="E102">
      <v>14010</v>
    </oc>
    <nc r="E102"/>
  </rcc>
  <rcc rId="11395" sId="5">
    <oc r="E103">
      <v>12625</v>
    </oc>
    <nc r="E103"/>
  </rcc>
  <rcc rId="11396" sId="5">
    <oc r="E104">
      <v>22250</v>
    </oc>
    <nc r="E104"/>
  </rcc>
  <rcc rId="11397" sId="5">
    <oc r="E105">
      <v>2855</v>
    </oc>
    <nc r="E105"/>
  </rcc>
  <rcc rId="11398" sId="5">
    <oc r="E106">
      <v>7520</v>
    </oc>
    <nc r="E106"/>
  </rcc>
  <rcc rId="11399" sId="5">
    <oc r="E107">
      <v>5480</v>
    </oc>
    <nc r="E107"/>
  </rcc>
  <rcc rId="11400" sId="5">
    <oc r="E108">
      <v>95015</v>
    </oc>
    <nc r="E108"/>
  </rcc>
  <rcc rId="11401" sId="5">
    <oc r="E109">
      <v>34940</v>
    </oc>
    <nc r="E109"/>
  </rcc>
  <rcc rId="11402" sId="5">
    <oc r="E110">
      <v>9665</v>
    </oc>
    <nc r="E110"/>
  </rcc>
  <rcc rId="11403" sId="5">
    <oc r="E111">
      <v>21275</v>
    </oc>
    <nc r="E111"/>
  </rcc>
  <rcc rId="11404" sId="5">
    <oc r="E112">
      <v>3695</v>
    </oc>
    <nc r="E112"/>
  </rcc>
  <rcc rId="11405" sId="5">
    <oc r="E113">
      <v>17145</v>
    </oc>
    <nc r="E113"/>
  </rcc>
  <rcc rId="11406" sId="5">
    <oc r="E114">
      <v>8830</v>
    </oc>
    <nc r="E114"/>
  </rcc>
  <rcc rId="11407" sId="5">
    <oc r="E115">
      <v>44475</v>
    </oc>
    <nc r="E115"/>
  </rcc>
  <rcc rId="11408" sId="5">
    <oc r="E116">
      <v>34435</v>
    </oc>
    <nc r="E116"/>
  </rcc>
  <rcc rId="11409" sId="5">
    <oc r="E117">
      <v>92990</v>
    </oc>
    <nc r="E117"/>
  </rcc>
  <rcc rId="11410" sId="5">
    <oc r="E118">
      <v>36435</v>
    </oc>
    <nc r="E118"/>
  </rcc>
  <rcc rId="11411" sId="5">
    <oc r="E120">
      <v>265</v>
    </oc>
    <nc r="E120"/>
  </rcc>
  <rcc rId="11412" sId="5">
    <oc r="E121">
      <v>84445</v>
    </oc>
    <nc r="E121"/>
  </rcc>
  <rcc rId="11413" sId="5">
    <oc r="E122">
      <v>81070</v>
    </oc>
    <nc r="E122"/>
  </rcc>
  <rcc rId="11414" sId="5">
    <oc r="E123">
      <v>14090</v>
    </oc>
    <nc r="E123"/>
  </rcc>
  <rcc rId="11415" sId="5">
    <oc r="E124">
      <v>4185</v>
    </oc>
    <nc r="E124"/>
  </rcc>
  <rcc rId="11416" sId="5">
    <oc r="E125">
      <v>6870</v>
    </oc>
    <nc r="E125"/>
  </rcc>
  <rcc rId="11417" sId="5">
    <oc r="E126">
      <v>8200</v>
    </oc>
    <nc r="E126"/>
  </rcc>
  <rcc rId="11418" sId="5">
    <oc r="E127">
      <v>28420</v>
    </oc>
    <nc r="E127"/>
  </rcc>
  <rcc rId="11419" sId="5">
    <oc r="E128">
      <v>54090</v>
    </oc>
    <nc r="E128"/>
  </rcc>
  <rcc rId="11420" sId="5">
    <oc r="E129">
      <v>5500</v>
    </oc>
    <nc r="E129"/>
  </rcc>
  <rcc rId="11421" sId="5">
    <oc r="E130">
      <v>14240</v>
    </oc>
    <nc r="E130"/>
  </rcc>
  <rcc rId="11422" sId="5">
    <oc r="E131">
      <v>9085</v>
    </oc>
    <nc r="E131"/>
  </rcc>
  <rcc rId="11423" sId="5">
    <oc r="E132">
      <v>7265</v>
    </oc>
    <nc r="E132"/>
  </rcc>
  <rcc rId="11424" sId="5">
    <oc r="E133">
      <v>8500</v>
    </oc>
    <nc r="E133"/>
  </rcc>
  <rcc rId="11425" sId="5">
    <oc r="E134">
      <v>17600</v>
    </oc>
    <nc r="E134"/>
  </rcc>
  <rcc rId="11426" sId="5">
    <oc r="E135">
      <v>16245</v>
    </oc>
    <nc r="E135"/>
  </rcc>
  <rcc rId="11427" sId="5">
    <oc r="E136">
      <v>29340</v>
    </oc>
    <nc r="E136"/>
  </rcc>
  <rcc rId="11428" sId="5">
    <oc r="E137">
      <v>56100</v>
    </oc>
    <nc r="E137"/>
  </rcc>
  <rcc rId="11429" sId="5">
    <oc r="E138">
      <v>26680</v>
    </oc>
    <nc r="E138"/>
  </rcc>
  <rcc rId="11430" sId="5">
    <oc r="E139">
      <v>25510</v>
    </oc>
    <nc r="E139"/>
  </rcc>
  <rcc rId="11431" sId="5">
    <oc r="E140">
      <v>39055</v>
    </oc>
    <nc r="E140"/>
  </rcc>
  <rcc rId="11432" sId="5">
    <oc r="E141">
      <v>17320</v>
    </oc>
    <nc r="E141"/>
  </rcc>
  <rcc rId="11433" sId="5">
    <oc r="E142">
      <v>7510</v>
    </oc>
    <nc r="E142"/>
  </rcc>
  <rcc rId="11434" sId="5">
    <oc r="E143">
      <v>24335</v>
    </oc>
    <nc r="E143"/>
  </rcc>
  <rcc rId="11435" sId="5">
    <oc r="E144">
      <v>40190</v>
    </oc>
    <nc r="E144"/>
  </rcc>
  <rcc rId="11436" sId="5">
    <oc r="E145">
      <v>51640</v>
    </oc>
    <nc r="E145"/>
  </rcc>
  <rcc rId="11437" sId="5">
    <oc r="E146">
      <v>8715</v>
    </oc>
    <nc r="E146"/>
  </rcc>
  <rcc rId="11438" sId="5">
    <oc r="E147">
      <v>10190</v>
    </oc>
    <nc r="E147"/>
  </rcc>
  <rcc rId="11439" sId="5">
    <oc r="E148">
      <v>26335</v>
    </oc>
    <nc r="E148"/>
  </rcc>
  <rcc rId="11440" sId="5">
    <oc r="E149">
      <v>12450</v>
    </oc>
    <nc r="E149"/>
  </rcc>
  <rcc rId="11441" sId="5">
    <oc r="E150">
      <v>38860</v>
    </oc>
    <nc r="E150"/>
  </rcc>
  <rcc rId="11442" sId="5">
    <oc r="E151">
      <v>37445</v>
    </oc>
    <nc r="E151"/>
  </rcc>
  <rcc rId="11443" sId="5">
    <oc r="E152">
      <v>42065</v>
    </oc>
    <nc r="E152"/>
  </rcc>
  <rcc rId="11444" sId="5">
    <oc r="E153">
      <v>21760</v>
    </oc>
    <nc r="E153"/>
  </rcc>
  <rcc rId="11445" sId="5">
    <oc r="E154">
      <v>1405</v>
    </oc>
    <nc r="E154"/>
  </rcc>
  <rcc rId="11446" sId="5">
    <oc r="E155">
      <v>26880</v>
    </oc>
    <nc r="E155"/>
  </rcc>
  <rcc rId="11447" sId="5">
    <oc r="E156">
      <v>70750</v>
    </oc>
    <nc r="E156"/>
  </rcc>
  <rcc rId="11448" sId="5">
    <oc r="E157">
      <v>21395</v>
    </oc>
    <nc r="E157"/>
  </rcc>
  <rcc rId="11449" sId="5">
    <oc r="E158">
      <v>33540</v>
    </oc>
    <nc r="E158"/>
  </rcc>
  <rcc rId="11450" sId="5">
    <oc r="E159">
      <v>2290</v>
    </oc>
    <nc r="E159"/>
  </rcc>
  <rcc rId="11451" sId="5">
    <oc r="E160">
      <v>6735</v>
    </oc>
    <nc r="E160"/>
  </rcc>
  <rcc rId="11452" sId="5">
    <oc r="E161">
      <v>9570</v>
    </oc>
    <nc r="E161"/>
  </rcc>
  <rcc rId="11453" sId="5">
    <oc r="E162">
      <v>90625</v>
    </oc>
    <nc r="E162"/>
  </rcc>
  <rcc rId="11454" sId="5">
    <oc r="E163">
      <v>68040</v>
    </oc>
    <nc r="E163"/>
  </rcc>
  <rcc rId="11455" sId="5">
    <oc r="E164">
      <v>16785</v>
    </oc>
    <nc r="E164"/>
  </rcc>
  <rcc rId="11456" sId="5">
    <oc r="E165">
      <v>46205</v>
    </oc>
    <nc r="E165"/>
  </rcc>
  <rcc rId="11457" sId="5">
    <oc r="E166">
      <v>28880</v>
    </oc>
    <nc r="E166"/>
  </rcc>
  <rcc rId="11458" sId="5">
    <oc r="E167">
      <v>21040</v>
    </oc>
    <nc r="E167"/>
  </rcc>
  <rcc rId="11459" sId="5">
    <oc r="E168">
      <v>49985</v>
    </oc>
    <nc r="E168"/>
  </rcc>
  <rcc rId="11460" sId="5">
    <oc r="E169">
      <v>12075</v>
    </oc>
    <nc r="E169"/>
  </rcc>
  <rcc rId="11461" sId="5">
    <oc r="E170">
      <v>11530</v>
    </oc>
    <nc r="E170"/>
  </rcc>
  <rcc rId="11462" sId="5">
    <oc r="E171">
      <v>8540</v>
    </oc>
    <nc r="E171"/>
  </rcc>
  <rcc rId="11463" sId="5">
    <oc r="E172">
      <v>67285</v>
    </oc>
    <nc r="E172"/>
  </rcc>
  <rcc rId="11464" sId="5">
    <oc r="E173">
      <v>37755</v>
    </oc>
    <nc r="E173"/>
  </rcc>
  <rcc rId="11465" sId="5">
    <oc r="E174">
      <v>16210</v>
    </oc>
    <nc r="E174"/>
  </rcc>
  <rcc rId="11466" sId="5">
    <oc r="E175">
      <v>8550</v>
    </oc>
    <nc r="E175"/>
  </rcc>
  <rcc rId="11467" sId="5">
    <oc r="E176">
      <v>50730</v>
    </oc>
    <nc r="E176"/>
  </rcc>
  <rcc rId="11468" sId="5">
    <oc r="E177">
      <v>43740</v>
    </oc>
    <nc r="E177"/>
  </rcc>
  <rcc rId="11469" sId="5">
    <oc r="E178">
      <v>29320</v>
    </oc>
    <nc r="E178"/>
  </rcc>
  <rcc rId="11470" sId="5">
    <oc r="E179">
      <v>122650</v>
    </oc>
    <nc r="E179"/>
  </rcc>
  <rcc rId="11471" sId="5">
    <oc r="E180">
      <v>44340</v>
    </oc>
    <nc r="E180"/>
  </rcc>
  <rcc rId="11472" sId="5">
    <oc r="E181">
      <v>36900</v>
    </oc>
    <nc r="E181"/>
  </rcc>
  <rcc rId="11473" sId="5">
    <oc r="E182">
      <v>7945</v>
    </oc>
    <nc r="E182"/>
  </rcc>
  <rcc rId="11474" sId="5">
    <oc r="E183">
      <v>7150</v>
    </oc>
    <nc r="E183"/>
  </rcc>
  <rcc rId="11475" sId="5">
    <oc r="E184">
      <v>29750</v>
    </oc>
    <nc r="E184"/>
  </rcc>
  <rcc rId="11476" sId="5">
    <oc r="E185">
      <v>20180</v>
    </oc>
    <nc r="E185"/>
  </rcc>
  <rcc rId="11477" sId="5">
    <oc r="E186">
      <v>8740</v>
    </oc>
    <nc r="E186"/>
  </rcc>
  <rcc rId="11478" sId="5">
    <oc r="E187">
      <v>15985</v>
    </oc>
    <nc r="E187"/>
  </rcc>
  <rcc rId="11479" sId="5">
    <oc r="E188">
      <v>39750</v>
    </oc>
    <nc r="E188"/>
  </rcc>
  <rcc rId="11480" sId="5">
    <oc r="E189">
      <v>11495</v>
    </oc>
    <nc r="E189"/>
  </rcc>
  <rcc rId="11481" sId="5">
    <oc r="E190">
      <v>118180</v>
    </oc>
    <nc r="E190"/>
  </rcc>
  <rcc rId="11482" sId="5">
    <oc r="E191">
      <v>4105</v>
    </oc>
    <nc r="E191"/>
  </rcc>
  <rcc rId="11483" sId="5">
    <oc r="E192">
      <v>20850</v>
    </oc>
    <nc r="E192"/>
  </rcc>
  <rcc rId="11484" sId="5">
    <oc r="E193">
      <v>29585</v>
    </oc>
    <nc r="E193"/>
  </rcc>
  <rcc rId="11485" sId="5">
    <oc r="E194">
      <v>21040</v>
    </oc>
    <nc r="E194"/>
  </rcc>
  <rcc rId="11486" sId="5">
    <oc r="E195">
      <v>10225</v>
    </oc>
    <nc r="E195"/>
  </rcc>
  <rcc rId="11487" sId="5">
    <oc r="E196">
      <v>8590</v>
    </oc>
    <nc r="E196"/>
  </rcc>
  <rcc rId="11488" sId="5">
    <oc r="E197">
      <v>12365</v>
    </oc>
    <nc r="E197"/>
  </rcc>
  <rcc rId="11489" sId="5">
    <oc r="E198">
      <v>8100</v>
    </oc>
    <nc r="E198"/>
  </rcc>
  <rcc rId="11490" sId="5">
    <oc r="E199">
      <v>15795</v>
    </oc>
    <nc r="E199"/>
  </rcc>
  <rcc rId="11491" sId="5">
    <oc r="E200">
      <v>16060</v>
    </oc>
    <nc r="E200"/>
  </rcc>
  <rcc rId="11492" sId="5">
    <oc r="E201">
      <v>20660</v>
    </oc>
    <nc r="E201"/>
  </rcc>
  <rcc rId="11493" sId="5">
    <oc r="E202">
      <v>13305</v>
    </oc>
    <nc r="E202"/>
  </rcc>
  <rrc rId="11494" sId="5" ref="A119:XFD119" action="deleteRow">
    <undo index="0" exp="ref" v="1" dr="F119" r="G203" sId="5"/>
    <undo index="0" exp="area" ref3D="1" dr="$I$1:$M$1048576" dn="Z_59BB3A05_2517_4212_B4B0_766CE27362F6_.wvu.Cols" sId="5"/>
    <undo index="0" exp="area" ref3D="1" dr="$I$1:$M$1048576" dn="Z_11E80AD0_6AA7_470D_8311_11AF96F196E5_.wvu.Cols" sId="5"/>
    <rfmt sheetId="5" xfDxf="1" sqref="A119:XFD119" start="0" length="0"/>
    <rcc rId="0" sId="5" dxf="1">
      <nc r="A119" t="inlineStr">
        <is>
          <t>114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119" t="inlineStr">
        <is>
          <t>Красинец Раиса Алексеевна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119" t="inlineStr">
        <is>
          <t>0281585-05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119" start="0" length="0">
      <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119" start="0" length="0">
      <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119">
        <v>30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119" t="inlineStr">
        <is>
          <t>Демонтаж</t>
        </is>
      </nc>
      <ndxf>
        <fill>
          <patternFill patternType="solid">
            <bgColor rgb="FFFF0000"/>
          </patternFill>
        </fill>
        <alignment horizontal="left" vertical="top" readingOrder="0"/>
      </ndxf>
    </rcc>
  </rrc>
  <rcc rId="11495" sId="5">
    <nc r="A119" t="inlineStr">
      <is>
        <t>114</t>
      </is>
    </nc>
  </rcc>
  <rcc rId="11496" sId="6">
    <oc r="E1" t="inlineStr">
      <is>
        <t>Июнь</t>
      </is>
    </oc>
    <nc r="E1" t="inlineStr">
      <is>
        <t>Июль</t>
      </is>
    </nc>
  </rcc>
  <rcc rId="11497" sId="6" numFmtId="19">
    <oc r="D6">
      <v>44704</v>
    </oc>
    <nc r="D6">
      <v>44734</v>
    </nc>
  </rcc>
  <rcc rId="11498" sId="6" numFmtId="19">
    <oc r="E6">
      <v>44734</v>
    </oc>
    <nc r="E6">
      <v>44765</v>
    </nc>
  </rcc>
  <rcc rId="11499" sId="6">
    <oc r="D7">
      <v>8021</v>
    </oc>
    <nc r="D7">
      <v>8271</v>
    </nc>
  </rcc>
  <rcc rId="11500" sId="6">
    <oc r="D8">
      <v>11535</v>
    </oc>
    <nc r="D8">
      <v>11903</v>
    </nc>
  </rcc>
  <rfmt sheetId="6" sqref="D9" start="0" length="0">
    <dxf>
      <fill>
        <patternFill>
          <bgColor theme="4" tint="0.79998168889431442"/>
        </patternFill>
      </fill>
    </dxf>
  </rfmt>
  <rcc rId="11501" sId="6">
    <oc r="D10">
      <v>32687</v>
    </oc>
    <nc r="D10">
      <v>33292</v>
    </nc>
  </rcc>
  <rcc rId="11502" sId="6" odxf="1" dxf="1">
    <oc r="D11">
      <v>35288</v>
    </oc>
    <nc r="D11">
      <v>35930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503" sId="6">
    <oc r="D12">
      <v>21912</v>
    </oc>
    <nc r="D12">
      <v>22182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1504" sId="6" odxf="1" dxf="1">
    <oc r="D16">
      <v>543</v>
    </oc>
    <nc r="D16">
      <v>561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505" sId="6" odxf="1" dxf="1">
    <oc r="D17">
      <v>800</v>
    </oc>
    <nc r="D17">
      <v>879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6" sqref="D18" start="0" length="0">
    <dxf>
      <fill>
        <patternFill patternType="none">
          <bgColor indexed="65"/>
        </patternFill>
      </fill>
    </dxf>
  </rfmt>
  <rfmt sheetId="6" sqref="D19" start="0" length="0">
    <dxf>
      <fill>
        <patternFill patternType="none">
          <bgColor indexed="65"/>
        </patternFill>
      </fill>
    </dxf>
  </rfmt>
  <rfmt sheetId="6" sqref="D20" start="0" length="0">
    <dxf>
      <fill>
        <patternFill>
          <bgColor theme="4" tint="0.79998168889431442"/>
        </patternFill>
      </fill>
    </dxf>
  </rfmt>
  <rcc rId="11506" sId="6">
    <oc r="D21">
      <v>20185</v>
    </oc>
    <nc r="D21">
      <v>20524</v>
    </nc>
  </rcc>
  <rcc rId="11507" sId="6">
    <oc r="D23">
      <v>4288</v>
    </oc>
    <nc r="D23">
      <v>4446</v>
    </nc>
  </rcc>
  <rcc rId="11508" sId="6">
    <oc r="D24">
      <v>25450</v>
    </oc>
    <nc r="D24">
      <v>25550</v>
    </nc>
  </rcc>
  <rcc rId="11509" sId="6">
    <oc r="D25">
      <v>15314</v>
    </oc>
    <nc r="D25">
      <v>15403</v>
    </nc>
  </rcc>
  <rcc rId="11510" sId="6">
    <oc r="D26">
      <v>23988</v>
    </oc>
    <nc r="D26">
      <v>24176</v>
    </nc>
  </rcc>
  <rcc rId="11511" sId="6">
    <oc r="D29">
      <v>53731</v>
    </oc>
    <nc r="D29">
      <v>54969</v>
    </nc>
  </rcc>
  <rcc rId="11512" sId="6">
    <oc r="D30">
      <v>4756</v>
    </oc>
    <nc r="D30">
      <v>4854</v>
    </nc>
  </rcc>
  <rcc rId="11513" sId="6">
    <oc r="D31">
      <v>21118</v>
    </oc>
    <nc r="D31">
      <v>21681</v>
    </nc>
  </rcc>
  <rcc rId="11514" sId="6">
    <oc r="D32">
      <v>26164</v>
    </oc>
    <nc r="D32">
      <v>26768</v>
    </nc>
  </rcc>
  <rcc rId="11515" sId="6" odxf="1" dxf="1">
    <oc r="D33">
      <v>18042</v>
    </oc>
    <nc r="D33">
      <v>18527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1516" sId="6">
    <oc r="D34">
      <v>64760</v>
    </oc>
    <nc r="D34">
      <v>65974</v>
    </nc>
  </rcc>
  <rfmt sheetId="6" sqref="D35" start="0" length="0">
    <dxf>
      <fill>
        <patternFill>
          <bgColor theme="4" tint="0.79998168889431442"/>
        </patternFill>
      </fill>
    </dxf>
  </rfmt>
  <rcc rId="11517" sId="6">
    <oc r="D37">
      <v>23292</v>
    </oc>
    <nc r="D37">
      <v>23621</v>
    </nc>
  </rcc>
  <rcc rId="11518" sId="6">
    <oc r="D39">
      <v>19296</v>
    </oc>
    <nc r="D39">
      <v>19359</v>
    </nc>
  </rcc>
  <rcc rId="11519" sId="6">
    <oc r="D40">
      <v>39942</v>
    </oc>
    <nc r="D40">
      <v>40010</v>
    </nc>
  </rcc>
  <rcc rId="11520" sId="6">
    <oc r="D41">
      <v>480</v>
    </oc>
    <nc r="D41">
      <v>494</v>
    </nc>
  </rcc>
  <rcc rId="11521" sId="6">
    <oc r="E7">
      <v>8271</v>
    </oc>
    <nc r="E7"/>
  </rcc>
  <rcc rId="11522" sId="6">
    <oc r="E8">
      <v>11903</v>
    </oc>
    <nc r="E8"/>
  </rcc>
  <rcc rId="11523" sId="6">
    <oc r="E9">
      <v>314</v>
    </oc>
    <nc r="E9"/>
  </rcc>
  <rcc rId="11524" sId="6">
    <oc r="E10">
      <v>33292</v>
    </oc>
    <nc r="E10"/>
  </rcc>
  <rcc rId="11525" sId="6">
    <oc r="E11">
      <v>35930</v>
    </oc>
    <nc r="E11"/>
  </rcc>
  <rcc rId="11526" sId="6">
    <oc r="E12">
      <v>22182</v>
    </oc>
    <nc r="E12"/>
  </rcc>
  <rcc rId="11527" sId="6">
    <oc r="E13">
      <v>1317</v>
    </oc>
    <nc r="E13"/>
  </rcc>
  <rcc rId="11528" sId="6">
    <oc r="E14">
      <v>1853</v>
    </oc>
    <nc r="E14"/>
  </rcc>
  <rcc rId="11529" sId="6">
    <oc r="E15">
      <v>9442</v>
    </oc>
    <nc r="E15"/>
  </rcc>
  <rcc rId="11530" sId="6">
    <oc r="E16">
      <v>561</v>
    </oc>
    <nc r="E16"/>
  </rcc>
  <rcc rId="11531" sId="6">
    <oc r="E17">
      <v>879</v>
    </oc>
    <nc r="E17"/>
  </rcc>
  <rcc rId="11532" sId="6">
    <oc r="E20">
      <v>39684</v>
    </oc>
    <nc r="E20"/>
  </rcc>
  <rcc rId="11533" sId="6">
    <oc r="E21">
      <v>20524</v>
    </oc>
    <nc r="E21"/>
  </rcc>
  <rcc rId="11534" sId="6">
    <oc r="E22">
      <v>31968</v>
    </oc>
    <nc r="E22"/>
  </rcc>
  <rcc rId="11535" sId="6">
    <oc r="E23">
      <v>4446</v>
    </oc>
    <nc r="E23"/>
  </rcc>
  <rcc rId="11536" sId="6">
    <oc r="E24">
      <v>25550</v>
    </oc>
    <nc r="E24"/>
  </rcc>
  <rcc rId="11537" sId="6">
    <oc r="E25">
      <v>15403</v>
    </oc>
    <nc r="E25"/>
  </rcc>
  <rcc rId="11538" sId="6">
    <oc r="E26">
      <v>24176</v>
    </oc>
    <nc r="E26"/>
  </rcc>
  <rcc rId="11539" sId="6">
    <oc r="E29">
      <v>54969</v>
    </oc>
    <nc r="E29"/>
  </rcc>
  <rcc rId="11540" sId="6">
    <oc r="E30">
      <v>4854</v>
    </oc>
    <nc r="E30"/>
  </rcc>
  <rcc rId="11541" sId="6">
    <oc r="E31">
      <v>21681</v>
    </oc>
    <nc r="E31"/>
  </rcc>
  <rcc rId="11542" sId="6">
    <oc r="E32">
      <v>26768</v>
    </oc>
    <nc r="E32"/>
  </rcc>
  <rcc rId="11543" sId="6">
    <oc r="E33">
      <v>18527</v>
    </oc>
    <nc r="E33"/>
  </rcc>
  <rcc rId="11544" sId="6">
    <oc r="E35">
      <v>1269</v>
    </oc>
    <nc r="E35"/>
  </rcc>
  <rcc rId="11545" sId="6">
    <oc r="E36">
      <v>8102</v>
    </oc>
    <nc r="E36"/>
  </rcc>
  <rcc rId="11546" sId="6">
    <oc r="E37">
      <v>23621</v>
    </oc>
    <nc r="E37"/>
  </rcc>
  <rcc rId="11547" sId="6">
    <oc r="E38">
      <v>1417</v>
    </oc>
    <nc r="E38"/>
  </rcc>
  <rcc rId="11548" sId="6">
    <oc r="E39">
      <v>19359</v>
    </oc>
    <nc r="E39"/>
  </rcc>
  <rcc rId="11549" sId="6">
    <oc r="E40">
      <v>40010</v>
    </oc>
    <nc r="E40"/>
  </rcc>
  <rcc rId="11550" sId="6">
    <oc r="E41">
      <v>494</v>
    </oc>
    <nc r="E41"/>
  </rcc>
  <rcc rId="11551" sId="6">
    <oc r="D51">
      <v>44348</v>
    </oc>
    <nc r="D51">
      <v>45054</v>
    </nc>
  </rcc>
  <rcc rId="11552" sId="6">
    <oc r="D52">
      <v>67025</v>
    </oc>
    <nc r="D52">
      <v>67821</v>
    </nc>
  </rcc>
  <rcc rId="11553" sId="6" odxf="1" dxf="1">
    <oc r="D53">
      <v>21166</v>
    </oc>
    <nc r="D53">
      <v>22551</v>
    </nc>
    <odxf>
      <alignment horizontal="center" vertical="top" readingOrder="0"/>
    </odxf>
    <ndxf>
      <alignment horizontal="left" vertical="center" readingOrder="0"/>
    </ndxf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1554" sId="6" odxf="1" dxf="1">
    <oc r="D56">
      <v>22036</v>
    </oc>
    <nc r="D56">
      <v>22282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1555" sId="6">
    <oc r="D57">
      <v>4194</v>
    </oc>
    <nc r="D57">
      <v>4274</v>
    </nc>
  </rcc>
  <rcc rId="11556" sId="6" odxf="1" dxf="1">
    <oc r="D58">
      <v>8131</v>
    </oc>
    <nc r="D58">
      <v>8200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1557" sId="6">
    <oc r="D59">
      <v>14120</v>
    </oc>
    <nc r="D59">
      <v>14184</v>
    </nc>
  </rcc>
  <rcc rId="11558" sId="6">
    <oc r="D60">
      <v>16414</v>
    </oc>
    <nc r="D60">
      <v>16551</v>
    </nc>
  </rcc>
  <rcc rId="11559" sId="6">
    <oc r="D61">
      <v>21144</v>
    </oc>
    <nc r="D61">
      <v>21311</v>
    </nc>
  </rcc>
  <rcc rId="11560" sId="6">
    <oc r="D62">
      <v>24770</v>
    </oc>
    <nc r="D62">
      <v>24981</v>
    </nc>
  </rcc>
  <rcc rId="11561" sId="6">
    <oc r="D63">
      <v>39938</v>
    </oc>
    <nc r="D63">
      <v>40560</v>
    </nc>
  </rcc>
  <rcc rId="11562" sId="6">
    <oc r="D66">
      <v>26491</v>
    </oc>
    <nc r="D66">
      <v>27118</v>
    </nc>
  </rcc>
  <rcc rId="11563" sId="6">
    <oc r="D67">
      <v>69440</v>
    </oc>
    <nc r="D67">
      <v>71073</v>
    </nc>
  </rcc>
  <rcc rId="11564" sId="6">
    <oc r="D68">
      <v>11761</v>
    </oc>
    <nc r="D68">
      <v>11873</v>
    </nc>
  </rcc>
  <rcc rId="11565" sId="6" odxf="1" dxf="1">
    <oc r="D69">
      <v>3955</v>
    </oc>
    <nc r="D69">
      <v>4000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1566" sId="6">
    <oc r="E53">
      <v>22551</v>
    </oc>
    <nc r="E53"/>
  </rcc>
  <rcc rId="11567" sId="6">
    <oc r="E55">
      <v>9405</v>
    </oc>
    <nc r="E55"/>
  </rcc>
  <rcc rId="11568" sId="6">
    <oc r="E56">
      <v>22282</v>
    </oc>
    <nc r="E56"/>
  </rcc>
  <rcc rId="11569" sId="6">
    <oc r="E57">
      <v>4274</v>
    </oc>
    <nc r="E57"/>
  </rcc>
  <rcc rId="11570" sId="6">
    <oc r="E58">
      <v>8200</v>
    </oc>
    <nc r="E58"/>
  </rcc>
  <rcc rId="11571" sId="6">
    <oc r="E59">
      <v>14184</v>
    </oc>
    <nc r="E59"/>
  </rcc>
  <rcc rId="11572" sId="6">
    <oc r="E60">
      <v>16551</v>
    </oc>
    <nc r="E60"/>
  </rcc>
  <rcc rId="11573" sId="6">
    <oc r="E61">
      <v>21311</v>
    </oc>
    <nc r="E61"/>
  </rcc>
  <rcc rId="11574" sId="6">
    <oc r="E62">
      <v>24981</v>
    </oc>
    <nc r="E62"/>
  </rcc>
  <rcc rId="11575" sId="6">
    <oc r="E63">
      <v>40560</v>
    </oc>
    <nc r="E63"/>
  </rcc>
  <rcc rId="11576" sId="6">
    <oc r="E66">
      <v>27118</v>
    </oc>
    <nc r="E66"/>
  </rcc>
  <rcc rId="11577" sId="6">
    <oc r="E67">
      <v>71073</v>
    </oc>
    <nc r="E67"/>
  </rcc>
  <rcc rId="11578" sId="6">
    <oc r="E68">
      <v>11873</v>
    </oc>
    <nc r="E68"/>
  </rcc>
  <rcc rId="11579" sId="6">
    <oc r="E69">
      <v>4000</v>
    </oc>
    <nc r="E69"/>
  </rcc>
  <rcc rId="11580" sId="6">
    <oc r="D78">
      <v>48217</v>
    </oc>
    <nc r="D78">
      <v>48600</v>
    </nc>
  </rcc>
  <rcc rId="11581" sId="6">
    <oc r="D79">
      <v>12910</v>
    </oc>
    <nc r="D79">
      <v>13096</v>
    </nc>
  </rcc>
  <rcc rId="11582" sId="6">
    <oc r="D80">
      <v>8592</v>
    </oc>
    <nc r="D80">
      <v>8596</v>
    </nc>
  </rcc>
  <rcc rId="11583" sId="6" odxf="1" dxf="1">
    <oc r="D81">
      <v>1611</v>
    </oc>
    <nc r="D81">
      <v>1614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584" sId="6">
    <oc r="E78">
      <v>48600</v>
    </oc>
    <nc r="E78"/>
  </rcc>
  <rcc rId="11585" sId="6">
    <oc r="E79">
      <v>13096</v>
    </oc>
    <nc r="E79"/>
  </rcc>
  <rcc rId="11586" sId="6">
    <oc r="E80">
      <v>8596</v>
    </oc>
    <nc r="E80"/>
  </rcc>
  <rcc rId="11587" sId="6">
    <oc r="E81">
      <v>1614</v>
    </oc>
    <nc r="E81"/>
  </rcc>
  <rcc rId="11588" sId="6">
    <oc r="D83">
      <v>37232</v>
    </oc>
    <nc r="D83">
      <v>37705</v>
    </nc>
  </rcc>
  <rcc rId="11589" sId="6">
    <oc r="D84">
      <v>139826</v>
    </oc>
    <nc r="D84">
      <v>142265</v>
    </nc>
  </rcc>
  <rcc rId="11590" sId="6">
    <oc r="D85">
      <v>39516</v>
    </oc>
    <nc r="D85">
      <v>40345</v>
    </nc>
  </rcc>
  <rcc rId="11591" sId="6" odxf="1" dxf="1">
    <oc r="D86">
      <v>28382</v>
    </oc>
    <nc r="D86">
      <v>29068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1592" sId="6" odxf="1" dxf="1">
    <oc r="D87">
      <v>11532</v>
    </oc>
    <nc r="D87">
      <v>11966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1593" sId="6" odxf="1" dxf="1">
    <oc r="D88">
      <v>659</v>
    </oc>
    <nc r="D88">
      <v>680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594" sId="6">
    <oc r="E83">
      <v>37705</v>
    </oc>
    <nc r="E83"/>
  </rcc>
  <rcc rId="11595" sId="6">
    <oc r="E84">
      <v>142265</v>
    </oc>
    <nc r="E84"/>
  </rcc>
  <rcc rId="11596" sId="6">
    <oc r="E85">
      <v>40345</v>
    </oc>
    <nc r="E85"/>
  </rcc>
  <rcc rId="11597" sId="6">
    <oc r="E86">
      <v>29068</v>
    </oc>
    <nc r="E86"/>
  </rcc>
  <rcc rId="11598" sId="6">
    <oc r="E87">
      <v>11966</v>
    </oc>
    <nc r="E87"/>
  </rcc>
  <rcc rId="11599" sId="6">
    <oc r="E88">
      <v>680</v>
    </oc>
    <nc r="E88"/>
  </rcc>
  <rcc rId="11600" sId="6">
    <oc r="E92">
      <v>26753</v>
    </oc>
    <nc r="E92"/>
  </rcc>
  <rcc rId="11601" sId="6" odxf="1" dxf="1">
    <oc r="D94">
      <v>69140</v>
    </oc>
    <nc r="D94">
      <v>69631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02" sId="6">
    <oc r="D95">
      <v>8314</v>
    </oc>
    <nc r="D95">
      <v>9042</v>
    </nc>
  </rcc>
  <rcc rId="11603" sId="6">
    <oc r="E94">
      <v>69631</v>
    </oc>
    <nc r="E94"/>
  </rcc>
  <rcc rId="11604" sId="6">
    <oc r="E95">
      <v>9042</v>
    </oc>
    <nc r="E95"/>
  </rcc>
  <rcc rId="11605" sId="6">
    <oc r="E34">
      <v>65974</v>
    </oc>
    <nc r="E34">
      <v>67527</v>
    </nc>
  </rcc>
  <rcc rId="11606" sId="6">
    <oc r="E51">
      <v>45054</v>
    </oc>
    <nc r="E51">
      <v>45765</v>
    </nc>
  </rcc>
  <rcc rId="11607" sId="6">
    <oc r="E52">
      <v>67821</v>
    </oc>
    <nc r="E52">
      <v>68799</v>
    </nc>
  </rcc>
  <rcmt sheetId="6" cell="D69" guid="{D503D694-E200-487E-8517-3DEE6380359E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17" sId="1">
    <nc r="D8">
      <v>6285</v>
    </nc>
  </rcc>
  <rcc rId="11618" sId="1">
    <nc r="D9">
      <v>2545</v>
    </nc>
  </rcc>
  <rcc rId="11619" sId="1">
    <nc r="D10">
      <v>12376</v>
    </nc>
  </rcc>
  <rcc rId="11620" sId="1">
    <nc r="D11">
      <v>16040</v>
    </nc>
  </rcc>
  <rcc rId="11621" sId="1">
    <nc r="D12">
      <v>6569</v>
    </nc>
  </rcc>
  <rcc rId="11622" sId="1">
    <nc r="D14">
      <v>6172</v>
    </nc>
  </rcc>
  <rcc rId="11623" sId="1">
    <nc r="D15">
      <v>4486</v>
    </nc>
  </rcc>
  <rcc rId="11624" sId="1">
    <nc r="D16">
      <v>3487</v>
    </nc>
  </rcc>
  <rcc rId="11625" sId="1">
    <nc r="D17">
      <v>6299</v>
    </nc>
  </rcc>
  <rcc rId="11626" sId="1">
    <nc r="D18">
      <v>5655</v>
    </nc>
  </rcc>
  <rcc rId="11627" sId="1">
    <nc r="D20">
      <v>10410</v>
    </nc>
  </rcc>
  <rcc rId="11628" sId="1">
    <nc r="D21">
      <v>2915</v>
    </nc>
  </rcc>
  <rcc rId="11629" sId="1">
    <nc r="D22">
      <v>8667</v>
    </nc>
  </rcc>
  <rcc rId="11630" sId="1">
    <nc r="D23">
      <v>10674</v>
    </nc>
  </rcc>
  <rcc rId="11631" sId="1">
    <nc r="D24">
      <v>11689</v>
    </nc>
  </rcc>
  <rcc rId="11632" sId="1">
    <nc r="D29">
      <v>257401</v>
    </nc>
  </rcc>
  <rcc rId="11633" sId="1">
    <nc r="D30">
      <v>231331</v>
    </nc>
  </rcc>
  <rcc rId="11634" sId="1">
    <nc r="D40">
      <v>3483</v>
    </nc>
  </rcc>
  <rcc rId="11635" sId="1">
    <nc r="D41">
      <v>3237</v>
    </nc>
  </rcc>
  <rcc rId="11636" sId="1">
    <nc r="D43">
      <v>15431</v>
    </nc>
  </rcc>
  <rcc rId="11637" sId="1">
    <nc r="D44">
      <v>11685</v>
    </nc>
  </rcc>
  <rcc rId="11638" sId="1">
    <nc r="D46">
      <v>13687</v>
    </nc>
  </rcc>
  <rcc rId="11639" sId="1">
    <nc r="D47">
      <v>2194</v>
    </nc>
  </rcc>
  <rcc rId="11640" sId="1">
    <nc r="D48">
      <v>23929</v>
    </nc>
  </rcc>
  <rcc rId="11641" sId="1">
    <nc r="D49">
      <v>20010</v>
    </nc>
  </rcc>
  <rcc rId="11642" sId="1">
    <nc r="D50">
      <v>9122</v>
    </nc>
  </rcc>
  <rcc rId="11643" sId="1">
    <nc r="D56">
      <v>10417</v>
    </nc>
  </rcc>
  <rcc rId="11644" sId="1">
    <nc r="D57">
      <v>6158</v>
    </nc>
  </rcc>
  <rcc rId="11645" sId="1">
    <nc r="D58">
      <v>1256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5" sId="7">
    <oc r="C13" t="inlineStr">
      <is>
        <t>Июнь 2022г.</t>
      </is>
    </oc>
    <nc r="C13" t="inlineStr">
      <is>
        <t>Июль 2022г.</t>
      </is>
    </nc>
  </rcc>
  <rcc rId="11656" sId="8">
    <oc r="C13" t="inlineStr">
      <is>
        <t>Июнь 2022г.</t>
      </is>
    </oc>
    <nc r="C13" t="inlineStr">
      <is>
        <t>Июль 2022г.</t>
      </is>
    </nc>
  </rcc>
  <rcc rId="11657" sId="9">
    <oc r="C7" t="inlineStr">
      <is>
        <t>Июнь 2022г.</t>
      </is>
    </oc>
    <nc r="C7" t="inlineStr">
      <is>
        <t>Июль 2022г.</t>
      </is>
    </nc>
  </rcc>
  <rcc rId="11658" sId="10">
    <oc r="A2" t="inlineStr">
      <is>
        <t>Июнь 2022 года</t>
      </is>
    </oc>
    <nc r="A2" t="inlineStr">
      <is>
        <t>Июль 2022 года</t>
      </is>
    </nc>
  </rcc>
  <rcc rId="11659" sId="13">
    <oc r="A1" t="inlineStr">
      <is>
        <t>СПРАВОЧНАЯ ИНФОРМАЦИЯ потребление коммунальных услуг в здании по адресу г.Химки, ул.Лавочкина, д.13 июнь 2022г.</t>
      </is>
    </oc>
    <nc r="A1" t="inlineStr">
      <is>
        <t>СПРАВОЧНАЯ ИНФОРМАЦИЯ потребление коммунальных услуг в здании по адресу г.Химки, ул.Лавочкина, д.13 июль 2022г.</t>
      </is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60" sId="2">
    <nc r="E6">
      <v>350</v>
    </nc>
  </rcc>
  <rcc rId="11661" sId="2">
    <nc r="E7">
      <v>21565</v>
    </nc>
  </rcc>
  <rcc rId="11662" sId="2">
    <nc r="E8">
      <v>18705</v>
    </nc>
  </rcc>
  <rcc rId="11663" sId="2">
    <nc r="E9">
      <v>22125</v>
    </nc>
  </rcc>
  <rcc rId="11664" sId="2">
    <nc r="E10">
      <v>104515</v>
    </nc>
  </rcc>
  <rcc rId="11665" sId="2">
    <nc r="E11">
      <v>24980</v>
    </nc>
  </rcc>
  <rcc rId="11666" sId="2">
    <nc r="E12">
      <v>19290</v>
    </nc>
  </rcc>
  <rcc rId="11667" sId="2">
    <nc r="E13">
      <v>23625</v>
    </nc>
  </rcc>
  <rcc rId="11668" sId="2">
    <nc r="E14">
      <v>18945</v>
    </nc>
  </rcc>
  <rcc rId="11669" sId="2">
    <nc r="E15">
      <v>37805</v>
    </nc>
  </rcc>
  <rcc rId="11670" sId="2">
    <nc r="E16">
      <v>42935</v>
    </nc>
  </rcc>
  <rcc rId="11671" sId="2">
    <nc r="E17">
      <v>29100</v>
    </nc>
  </rcc>
  <rcc rId="11672" sId="2">
    <nc r="E18">
      <v>13625</v>
    </nc>
  </rcc>
  <rcc rId="11673" sId="2">
    <nc r="E19">
      <v>1910</v>
    </nc>
  </rcc>
  <rcc rId="11674" sId="2">
    <nc r="E20">
      <v>1345</v>
    </nc>
  </rcc>
  <rcc rId="11675" sId="2">
    <nc r="E21">
      <v>23250</v>
    </nc>
  </rcc>
  <rcc rId="11676" sId="2">
    <nc r="E22">
      <v>5560</v>
    </nc>
  </rcc>
  <rcc rId="11677" sId="2">
    <nc r="E24">
      <v>5675</v>
    </nc>
  </rcc>
  <rcc rId="11678" sId="2">
    <nc r="E25">
      <v>12585</v>
    </nc>
  </rcc>
  <rcc rId="11679" sId="2">
    <nc r="E26">
      <v>10955</v>
    </nc>
  </rcc>
  <rcc rId="11680" sId="2">
    <nc r="E27">
      <v>47835</v>
    </nc>
  </rcc>
  <rcc rId="11681" sId="2">
    <nc r="E28">
      <v>10385</v>
    </nc>
  </rcc>
  <rcc rId="11682" sId="2">
    <nc r="E29">
      <v>48545</v>
    </nc>
  </rcc>
  <rcc rId="11683" sId="2">
    <nc r="E30">
      <v>6060</v>
    </nc>
  </rcc>
  <rcc rId="11684" sId="2">
    <nc r="E31">
      <v>1990</v>
    </nc>
  </rcc>
  <rcc rId="11685" sId="2">
    <nc r="E32">
      <v>23940</v>
    </nc>
  </rcc>
  <rcc rId="11686" sId="2">
    <nc r="E33">
      <v>118125</v>
    </nc>
  </rcc>
  <rcc rId="11687" sId="2">
    <nc r="E34">
      <v>43225</v>
    </nc>
  </rcc>
  <rcc rId="11688" sId="2">
    <nc r="E35">
      <v>54390</v>
    </nc>
  </rcc>
  <rcc rId="11689" sId="2">
    <nc r="E36">
      <v>12460</v>
    </nc>
  </rcc>
  <rcc rId="11690" sId="2">
    <nc r="E37">
      <v>32705</v>
    </nc>
  </rcc>
  <rcc rId="11691" sId="2">
    <nc r="E38">
      <v>35540</v>
    </nc>
  </rcc>
  <rcc rId="11692" sId="2">
    <nc r="E39">
      <v>27655</v>
    </nc>
  </rcc>
  <rcc rId="11693" sId="2">
    <nc r="E40">
      <v>26835</v>
    </nc>
  </rcc>
  <rcc rId="11694" sId="2">
    <nc r="E41">
      <v>27800</v>
    </nc>
  </rcc>
  <rcc rId="11695" sId="2">
    <nc r="E42">
      <v>29800</v>
    </nc>
  </rcc>
  <rcc rId="11696" sId="2">
    <nc r="E43">
      <v>4295</v>
    </nc>
  </rcc>
  <rcc rId="11697" sId="2">
    <nc r="E44">
      <v>29725</v>
    </nc>
  </rcc>
  <rcc rId="11698" sId="2">
    <nc r="E45">
      <v>18190</v>
    </nc>
  </rcc>
  <rcc rId="11699" sId="2">
    <nc r="E46">
      <v>37790</v>
    </nc>
  </rcc>
  <rcc rId="11700" sId="2">
    <nc r="E47">
      <v>49480</v>
    </nc>
  </rcc>
  <rcc rId="11701" sId="2">
    <nc r="E48">
      <v>40465</v>
    </nc>
  </rcc>
  <rcc rId="11702" sId="2">
    <nc r="E49">
      <v>86200</v>
    </nc>
  </rcc>
  <rcc rId="11703" sId="2">
    <nc r="E50">
      <v>69835</v>
    </nc>
  </rcc>
  <rcc rId="11704" sId="2">
    <nc r="E51">
      <v>7925</v>
    </nc>
  </rcc>
  <rcc rId="11705" sId="2">
    <nc r="E52">
      <v>9840</v>
    </nc>
  </rcc>
  <rcc rId="11706" sId="2">
    <nc r="E53">
      <v>18120</v>
    </nc>
  </rcc>
  <rcc rId="11707" sId="2">
    <nc r="E54">
      <v>9605</v>
    </nc>
  </rcc>
  <rcc rId="11708" sId="2">
    <nc r="E55">
      <v>43495</v>
    </nc>
  </rcc>
  <rcc rId="11709" sId="2">
    <nc r="E56">
      <v>9820</v>
    </nc>
  </rcc>
  <rcc rId="11710" sId="2">
    <nc r="E57">
      <v>83670</v>
    </nc>
  </rcc>
  <rcc rId="11711" sId="2">
    <nc r="E58">
      <v>21335</v>
    </nc>
  </rcc>
  <rcc rId="11712" sId="2">
    <nc r="E59">
      <v>20895</v>
    </nc>
  </rcc>
  <rcc rId="11713" sId="2">
    <nc r="E60">
      <v>11775</v>
    </nc>
  </rcc>
  <rcc rId="11714" sId="2">
    <nc r="E61">
      <v>68215</v>
    </nc>
  </rcc>
  <rcc rId="11715" sId="2">
    <nc r="E62">
      <v>11740</v>
    </nc>
  </rcc>
  <rcc rId="11716" sId="2">
    <nc r="E63">
      <v>2075</v>
    </nc>
  </rcc>
  <rcc rId="11717" sId="2">
    <nc r="E64">
      <v>19305</v>
    </nc>
  </rcc>
  <rcc rId="11718" sId="2">
    <nc r="E65">
      <v>59405</v>
    </nc>
  </rcc>
  <rcc rId="11719" sId="2">
    <nc r="E66">
      <v>28245</v>
    </nc>
  </rcc>
  <rcc rId="11720" sId="2">
    <nc r="E67">
      <v>6755</v>
    </nc>
  </rcc>
  <rcc rId="11721" sId="2">
    <nc r="E68">
      <v>24560</v>
    </nc>
  </rcc>
  <rcc rId="11722" sId="2">
    <nc r="E69">
      <v>51970</v>
    </nc>
  </rcc>
  <rcc rId="11723" sId="2">
    <nc r="E70">
      <v>82485</v>
    </nc>
  </rcc>
  <rcc rId="11724" sId="2">
    <nc r="E71">
      <v>33720</v>
    </nc>
  </rcc>
  <rcc rId="11725" sId="2">
    <nc r="E72">
      <v>3095</v>
    </nc>
  </rcc>
  <rcc rId="11726" sId="2">
    <nc r="E73">
      <v>50245</v>
    </nc>
  </rcc>
  <rcc rId="11727" sId="2">
    <nc r="E74">
      <v>8720</v>
    </nc>
  </rcc>
  <rcc rId="11728" sId="2">
    <nc r="E75">
      <v>270</v>
    </nc>
  </rcc>
  <rcc rId="11729" sId="2">
    <nc r="E76">
      <v>24290</v>
    </nc>
  </rcc>
  <rcc rId="11730" sId="2">
    <nc r="E77">
      <v>14355</v>
    </nc>
  </rcc>
  <rcc rId="11731" sId="2">
    <nc r="E78">
      <v>33155</v>
    </nc>
  </rcc>
  <rcc rId="11732" sId="2">
    <nc r="E79">
      <v>6375</v>
    </nc>
  </rcc>
  <rcc rId="11733" sId="2">
    <nc r="E80">
      <v>26965</v>
    </nc>
  </rcc>
  <rcc rId="11734" sId="2">
    <nc r="E81">
      <v>8445</v>
    </nc>
  </rcc>
  <rfmt sheetId="2" sqref="E82">
    <dxf>
      <fill>
        <patternFill patternType="solid">
          <bgColor rgb="FFFFFF00"/>
        </patternFill>
      </fill>
    </dxf>
  </rfmt>
  <rcc rId="11735" sId="2">
    <nc r="E83">
      <v>6705</v>
    </nc>
  </rcc>
  <rcc rId="11736" sId="2">
    <nc r="E84">
      <v>10290</v>
    </nc>
  </rcc>
  <rcc rId="11737" sId="2">
    <nc r="E85">
      <v>7960</v>
    </nc>
  </rcc>
  <rcc rId="11738" sId="2">
    <nc r="E86">
      <v>32235</v>
    </nc>
  </rcc>
  <rcc rId="11739" sId="2">
    <nc r="E87">
      <v>34165</v>
    </nc>
  </rcc>
  <rcc rId="11740" sId="2">
    <nc r="E88">
      <v>17850</v>
    </nc>
  </rcc>
  <rcc rId="11741" sId="2">
    <nc r="E89">
      <v>65780</v>
    </nc>
  </rcc>
  <rcc rId="11742" sId="2">
    <nc r="E90">
      <v>57705</v>
    </nc>
  </rcc>
  <rcc rId="11743" sId="2">
    <nc r="E91">
      <v>10950</v>
    </nc>
  </rcc>
  <rcc rId="11744" sId="2">
    <nc r="E92">
      <v>11190</v>
    </nc>
  </rcc>
  <rcc rId="11745" sId="2">
    <nc r="E93">
      <v>610</v>
    </nc>
  </rcc>
  <rcc rId="11746" sId="2">
    <nc r="E94">
      <v>33515</v>
    </nc>
  </rcc>
  <rcc rId="11747" sId="2">
    <nc r="E95">
      <v>11940</v>
    </nc>
  </rcc>
  <rcc rId="11748" sId="2">
    <nc r="E96">
      <v>40125</v>
    </nc>
  </rcc>
  <rcc rId="11749" sId="2">
    <nc r="E97">
      <v>23275</v>
    </nc>
  </rcc>
  <rcc rId="11750" sId="2">
    <nc r="E98">
      <v>7785</v>
    </nc>
  </rcc>
  <rcc rId="11751" sId="2">
    <nc r="E99">
      <v>11590</v>
    </nc>
  </rcc>
  <rcc rId="11752" sId="2">
    <nc r="E100">
      <v>3205</v>
    </nc>
  </rcc>
  <rcc rId="11753" sId="2">
    <nc r="E101">
      <v>11575</v>
    </nc>
  </rcc>
  <rcc rId="11754" sId="2">
    <nc r="E102">
      <v>49555</v>
    </nc>
  </rcc>
  <rcc rId="11755" sId="2">
    <nc r="E103">
      <v>5825</v>
    </nc>
  </rcc>
  <rcc rId="11756" sId="2">
    <nc r="E104">
      <v>20260</v>
    </nc>
  </rcc>
  <rcc rId="11757" sId="2">
    <nc r="E105">
      <v>20030</v>
    </nc>
  </rcc>
  <rcc rId="11758" sId="2">
    <nc r="E106">
      <v>84970</v>
    </nc>
  </rcc>
  <rcc rId="11759" sId="2">
    <nc r="E107">
      <v>11055</v>
    </nc>
  </rcc>
  <rcc rId="11760" sId="2">
    <nc r="E108">
      <v>27360</v>
    </nc>
  </rcc>
  <rcc rId="11761" sId="2">
    <nc r="E109">
      <v>16750</v>
    </nc>
  </rcc>
  <rcc rId="11762" sId="2">
    <nc r="E110">
      <v>7425</v>
    </nc>
  </rcc>
  <rcc rId="11763" sId="2">
    <nc r="E111">
      <v>22590</v>
    </nc>
  </rcc>
  <rcc rId="11764" sId="2">
    <nc r="E112">
      <v>16390</v>
    </nc>
  </rcc>
  <rcc rId="11765" sId="2">
    <nc r="E113">
      <v>54085</v>
    </nc>
  </rcc>
  <rcc rId="11766" sId="2">
    <nc r="E114">
      <v>14090</v>
    </nc>
  </rcc>
  <rcc rId="11767" sId="2">
    <nc r="E115">
      <v>46750</v>
    </nc>
  </rcc>
  <rcc rId="11768" sId="2">
    <nc r="E116">
      <v>19155</v>
    </nc>
  </rcc>
  <rcc rId="11769" sId="2">
    <nc r="E117">
      <v>7080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9" sId="3">
    <nc r="E7">
      <v>11635</v>
    </nc>
  </rcc>
  <rcc rId="11780" sId="3">
    <nc r="E8">
      <v>95</v>
    </nc>
  </rcc>
  <rcc rId="11781" sId="3">
    <nc r="E9">
      <v>13780</v>
    </nc>
  </rcc>
  <rcc rId="11782" sId="3">
    <nc r="E10">
      <v>11905</v>
    </nc>
  </rcc>
  <rcc rId="11783" sId="3">
    <nc r="E11">
      <v>815</v>
    </nc>
  </rcc>
  <rcc rId="11784" sId="3">
    <nc r="E12">
      <v>27155</v>
    </nc>
  </rcc>
  <rcc rId="11785" sId="3">
    <nc r="E13">
      <v>7950</v>
    </nc>
  </rcc>
  <rcc rId="11786" sId="3">
    <nc r="E14">
      <v>15710</v>
    </nc>
  </rcc>
  <rcc rId="11787" sId="3">
    <nc r="E15">
      <v>760</v>
    </nc>
  </rcc>
  <rcc rId="11788" sId="3">
    <nc r="E16">
      <v>75710</v>
    </nc>
  </rcc>
  <rcc rId="11789" sId="3">
    <nc r="E17">
      <v>34140</v>
    </nc>
  </rcc>
  <rcc rId="11790" sId="3">
    <nc r="E18">
      <v>13815</v>
    </nc>
  </rcc>
  <rcc rId="11791" sId="3">
    <nc r="E19">
      <v>144810</v>
    </nc>
  </rcc>
  <rcc rId="11792" sId="3">
    <nc r="E20">
      <v>5825</v>
    </nc>
  </rcc>
  <rcc rId="11793" sId="3">
    <nc r="E21">
      <v>10490</v>
    </nc>
  </rcc>
  <rcc rId="11794" sId="3">
    <nc r="E22">
      <v>11810</v>
    </nc>
  </rcc>
  <rcc rId="11795" sId="3">
    <nc r="E23">
      <v>36955</v>
    </nc>
  </rcc>
  <rcc rId="11796" sId="3">
    <nc r="E24">
      <v>49980</v>
    </nc>
  </rcc>
  <rcc rId="11797" sId="3">
    <nc r="E25">
      <v>11165</v>
    </nc>
  </rcc>
  <rcc rId="11798" sId="3">
    <nc r="E26">
      <v>15</v>
    </nc>
  </rcc>
  <rcc rId="11799" sId="3">
    <nc r="E27">
      <v>15740</v>
    </nc>
  </rcc>
  <rcc rId="11800" sId="3">
    <nc r="E28">
      <v>28450</v>
    </nc>
  </rcc>
  <rcc rId="11801" sId="3">
    <nc r="E29">
      <v>29445</v>
    </nc>
  </rcc>
  <rcc rId="11802" sId="3">
    <nc r="E30">
      <v>26240</v>
    </nc>
  </rcc>
  <rcc rId="11803" sId="3">
    <nc r="E31">
      <v>57675</v>
    </nc>
  </rcc>
  <rcc rId="11804" sId="4">
    <nc r="E7">
      <v>7765</v>
    </nc>
  </rcc>
  <rcc rId="11805" sId="4">
    <nc r="E8">
      <v>47930</v>
    </nc>
  </rcc>
  <rcc rId="11806" sId="4">
    <nc r="E9">
      <v>3330</v>
    </nc>
  </rcc>
  <rcc rId="11807" sId="4">
    <nc r="E10">
      <v>18395</v>
    </nc>
  </rcc>
  <rcc rId="11808" sId="4">
    <nc r="E11">
      <v>12015</v>
    </nc>
  </rcc>
  <rcc rId="11809" sId="4">
    <nc r="E12">
      <v>44070</v>
    </nc>
  </rcc>
  <rcc rId="11810" sId="4">
    <nc r="E13">
      <v>16080</v>
    </nc>
  </rcc>
  <rcc rId="11811" sId="4">
    <nc r="E14">
      <v>8980</v>
    </nc>
  </rcc>
  <rcc rId="11812" sId="4">
    <nc r="E15">
      <v>23515</v>
    </nc>
  </rcc>
  <rcc rId="11813" sId="4">
    <nc r="E16">
      <v>20390</v>
    </nc>
  </rcc>
  <rcc rId="11814" sId="4">
    <nc r="E17">
      <v>27295</v>
    </nc>
  </rcc>
  <rcc rId="11815" sId="4">
    <nc r="E18">
      <v>28325</v>
    </nc>
  </rcc>
  <rcc rId="11816" sId="4">
    <nc r="E19">
      <v>49600</v>
    </nc>
  </rcc>
  <rcc rId="11817" sId="4">
    <nc r="E20">
      <v>3050</v>
    </nc>
  </rcc>
  <rcc rId="11818" sId="4">
    <nc r="E21">
      <v>6070</v>
    </nc>
  </rcc>
  <rcc rId="11819" sId="4">
    <nc r="E22">
      <v>19035</v>
    </nc>
  </rcc>
  <rcc rId="11820" sId="4">
    <nc r="E23">
      <v>48735</v>
    </nc>
  </rcc>
  <rcc rId="11821" sId="4">
    <nc r="E24">
      <v>26155</v>
    </nc>
  </rcc>
  <rcc rId="11822" sId="4">
    <nc r="E25">
      <v>31855</v>
    </nc>
  </rcc>
  <rcc rId="11823" sId="4">
    <nc r="E26">
      <v>14395</v>
    </nc>
  </rcc>
  <rcc rId="11824" sId="4">
    <nc r="E27">
      <v>12385</v>
    </nc>
  </rcc>
  <rcc rId="11825" sId="4">
    <nc r="E28">
      <v>55180</v>
    </nc>
  </rcc>
  <rcc rId="11826" sId="4">
    <nc r="E29">
      <v>31125</v>
    </nc>
  </rcc>
  <rcc rId="11827" sId="4">
    <nc r="E30">
      <v>50710</v>
    </nc>
  </rcc>
  <rcc rId="11828" sId="4">
    <nc r="E31">
      <v>20140</v>
    </nc>
  </rcc>
  <rcc rId="11829" sId="4">
    <nc r="E32">
      <v>25845</v>
    </nc>
  </rcc>
  <rcc rId="11830" sId="4">
    <nc r="E33">
      <v>36555</v>
    </nc>
  </rcc>
  <rcc rId="11831" sId="4">
    <nc r="E34">
      <v>15585</v>
    </nc>
  </rcc>
  <rfmt sheetId="4" sqref="E35">
    <dxf>
      <fill>
        <patternFill patternType="solid">
          <bgColor rgb="FFFFFF00"/>
        </patternFill>
      </fill>
    </dxf>
  </rfmt>
  <rcc rId="11832" sId="4">
    <nc r="E36">
      <v>42255</v>
    </nc>
  </rcc>
  <rcc rId="11833" sId="4">
    <nc r="E37">
      <v>36095</v>
    </nc>
  </rcc>
  <rcc rId="11834" sId="4">
    <nc r="E38">
      <v>9395</v>
    </nc>
  </rcc>
  <rcc rId="11835" sId="4">
    <nc r="E39">
      <v>41415</v>
    </nc>
  </rcc>
  <rcc rId="11836" sId="4">
    <nc r="E40">
      <v>35835</v>
    </nc>
  </rcc>
  <rcc rId="11837" sId="4">
    <nc r="E41">
      <v>4215</v>
    </nc>
  </rcc>
  <rcc rId="11838" sId="4">
    <nc r="E42">
      <v>93890</v>
    </nc>
  </rcc>
  <rcc rId="11839" sId="4">
    <nc r="E43">
      <v>5405</v>
    </nc>
  </rcc>
  <rcc rId="11840" sId="4">
    <nc r="E44">
      <v>85</v>
    </nc>
  </rcc>
  <rcc rId="11841" sId="4">
    <nc r="E46">
      <v>84250</v>
    </nc>
  </rcc>
  <rcc rId="11842" sId="4">
    <nc r="E47">
      <v>7250</v>
    </nc>
  </rcc>
  <rcc rId="11843" sId="4">
    <nc r="E48">
      <v>9690</v>
    </nc>
  </rcc>
  <rcc rId="11844" sId="4">
    <nc r="E50">
      <v>12790</v>
    </nc>
  </rcc>
  <rcc rId="11845" sId="4">
    <nc r="E51">
      <v>29505</v>
    </nc>
  </rcc>
  <rcc rId="11846" sId="4">
    <nc r="E52">
      <v>12980</v>
    </nc>
  </rcc>
  <rcc rId="11847" sId="4">
    <nc r="E49">
      <v>52595</v>
    </nc>
  </rcc>
  <rcc rId="11848" sId="4">
    <nc r="E53">
      <v>8655</v>
    </nc>
  </rcc>
  <rcc rId="11849" sId="4">
    <nc r="E54">
      <v>18120</v>
    </nc>
  </rcc>
  <rcc rId="11850" sId="4">
    <nc r="E55">
      <v>5295</v>
    </nc>
  </rcc>
  <rcc rId="11851" sId="4">
    <nc r="E56">
      <v>49845</v>
    </nc>
  </rcc>
  <rcc rId="11852" sId="4">
    <nc r="E57">
      <v>40815</v>
    </nc>
  </rcc>
  <rcc rId="11853" sId="4">
    <nc r="E58">
      <v>4550</v>
    </nc>
  </rcc>
  <rcc rId="11854" sId="4">
    <nc r="E59">
      <v>26145</v>
    </nc>
  </rcc>
  <rcc rId="11855" sId="4">
    <nc r="E60">
      <v>10845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98" sId="1">
    <nc r="D8">
      <v>6044</v>
    </nc>
  </rcc>
  <rcc rId="7099" sId="1">
    <nc r="D9">
      <v>2437</v>
    </nc>
  </rcc>
  <rcc rId="7100" sId="1">
    <nc r="D10">
      <v>11805</v>
    </nc>
  </rcc>
  <rcc rId="7101" sId="1">
    <nc r="D11">
      <v>15246</v>
    </nc>
  </rcc>
  <rcc rId="7102" sId="1">
    <nc r="D12">
      <v>6211</v>
    </nc>
  </rcc>
  <rcc rId="7103" sId="1">
    <nc r="D14">
      <v>5935</v>
    </nc>
  </rcc>
  <rcc rId="7104" sId="1">
    <nc r="D15">
      <v>4315</v>
    </nc>
  </rcc>
  <rcc rId="7105" sId="1">
    <nc r="D16">
      <v>3281</v>
    </nc>
  </rcc>
  <rcc rId="7106" sId="1">
    <nc r="D17">
      <v>5941</v>
    </nc>
  </rcc>
  <rcc rId="7107" sId="1">
    <nc r="D18">
      <v>5563</v>
    </nc>
  </rcc>
  <rcc rId="7108" sId="1">
    <nc r="D20">
      <v>10006</v>
    </nc>
  </rcc>
  <rcc rId="7109" sId="1">
    <nc r="D21">
      <v>2809</v>
    </nc>
  </rcc>
  <rcc rId="7110" sId="1">
    <nc r="D22">
      <v>8215</v>
    </nc>
  </rcc>
  <rcc rId="7111" sId="1">
    <nc r="D23">
      <v>10164</v>
    </nc>
  </rcc>
  <rcc rId="7112" sId="1">
    <nc r="D24">
      <v>10994</v>
    </nc>
  </rcc>
  <rcc rId="7113" sId="1">
    <nc r="D29">
      <v>246753</v>
    </nc>
  </rcc>
  <rcc rId="7114" sId="1">
    <nc r="D30">
      <v>219183</v>
    </nc>
  </rcc>
  <rcc rId="7115" sId="1">
    <nc r="D40">
      <v>3294</v>
    </nc>
  </rcc>
  <rcc rId="7116" sId="1">
    <nc r="D41">
      <v>3067</v>
    </nc>
  </rcc>
  <rcc rId="7117" sId="1">
    <nc r="D43">
      <v>15071</v>
    </nc>
  </rcc>
  <rcc rId="7118" sId="1">
    <nc r="D44">
      <v>11194</v>
    </nc>
  </rcc>
  <rcc rId="7119" sId="1">
    <nc r="D46">
      <v>13228</v>
    </nc>
  </rcc>
  <rcc rId="7120" sId="1">
    <nc r="D47">
      <v>2089</v>
    </nc>
  </rcc>
  <rcc rId="7121" sId="1">
    <nc r="D48">
      <v>22860</v>
    </nc>
  </rcc>
  <rcc rId="7122" sId="1">
    <nc r="D49">
      <v>19124</v>
    </nc>
  </rcc>
  <rcc rId="7123" sId="1">
    <nc r="D50">
      <v>8695</v>
    </nc>
  </rcc>
  <rcc rId="7124" sId="1">
    <nc r="D56">
      <v>9817</v>
    </nc>
  </rcc>
  <rcc rId="7125" sId="1">
    <nc r="D57">
      <v>5911</v>
    </nc>
  </rcc>
  <rcc rId="7126" sId="1">
    <nc r="D58">
      <v>1204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56" sId="5">
    <nc r="E6">
      <v>12585</v>
    </nc>
  </rcc>
  <rcc rId="11857" sId="5">
    <nc r="E7">
      <v>4880</v>
    </nc>
  </rcc>
  <rcc rId="11858" sId="5">
    <nc r="E8">
      <v>11290</v>
    </nc>
  </rcc>
  <rcc rId="11859" sId="5">
    <nc r="E9">
      <v>7840</v>
    </nc>
  </rcc>
  <rcc rId="11860" sId="5">
    <nc r="E10">
      <v>16930</v>
    </nc>
  </rcc>
  <rcc rId="11861" sId="5">
    <nc r="E11">
      <v>44910</v>
    </nc>
  </rcc>
  <rcc rId="11862" sId="5">
    <nc r="E12">
      <v>16305</v>
    </nc>
  </rcc>
  <rcc rId="11863" sId="5">
    <nc r="E13">
      <v>12350</v>
    </nc>
  </rcc>
  <rcc rId="11864" sId="5">
    <nc r="E14">
      <v>67885</v>
    </nc>
  </rcc>
  <rcc rId="11865" sId="5">
    <nc r="E15">
      <v>18920</v>
    </nc>
  </rcc>
  <rcc rId="11866" sId="5">
    <nc r="E16">
      <v>4915</v>
    </nc>
  </rcc>
  <rcc rId="11867" sId="5">
    <nc r="E17">
      <v>31405</v>
    </nc>
  </rcc>
  <rcc rId="11868" sId="5">
    <nc r="E18">
      <v>15465</v>
    </nc>
  </rcc>
  <rcc rId="11869" sId="5">
    <nc r="E19">
      <v>9565</v>
    </nc>
  </rcc>
  <rcc rId="11870" sId="5">
    <nc r="E20">
      <v>48185</v>
    </nc>
  </rcc>
  <rcc rId="11871" sId="5">
    <nc r="E21">
      <v>67005</v>
    </nc>
  </rcc>
  <rcc rId="11872" sId="5">
    <nc r="E22">
      <v>48240</v>
    </nc>
  </rcc>
  <rcc rId="11873" sId="5">
    <nc r="E23">
      <v>9820</v>
    </nc>
  </rcc>
  <rcc rId="11874" sId="5">
    <nc r="E24">
      <v>6510</v>
    </nc>
  </rcc>
  <rcc rId="11875" sId="5">
    <nc r="E25">
      <v>14030</v>
    </nc>
  </rcc>
  <rcc rId="11876" sId="5">
    <nc r="E26">
      <v>8215</v>
    </nc>
  </rcc>
  <rcc rId="11877" sId="5">
    <nc r="E27">
      <v>945</v>
    </nc>
  </rcc>
  <rcc rId="11878" sId="5">
    <nc r="E28">
      <v>4495</v>
    </nc>
  </rcc>
  <rcc rId="11879" sId="5">
    <nc r="E29">
      <v>16755</v>
    </nc>
  </rcc>
  <rcc rId="11880" sId="5">
    <nc r="E30">
      <v>58460</v>
    </nc>
  </rcc>
  <rcc rId="11881" sId="5">
    <nc r="E31">
      <v>17230</v>
    </nc>
  </rcc>
  <rcc rId="11882" sId="5">
    <nc r="E32">
      <v>17240</v>
    </nc>
  </rcc>
  <rcc rId="11883" sId="5">
    <nc r="E33">
      <v>53700</v>
    </nc>
  </rcc>
  <rcc rId="11884" sId="5">
    <nc r="E34">
      <v>12230</v>
    </nc>
  </rcc>
  <rcc rId="11885" sId="5">
    <nc r="E35">
      <v>9760</v>
    </nc>
  </rcc>
  <rcc rId="11886" sId="5">
    <nc r="E36">
      <v>66255</v>
    </nc>
  </rcc>
  <rcc rId="11887" sId="5">
    <nc r="E37">
      <v>24245</v>
    </nc>
  </rcc>
  <rcc rId="11888" sId="5">
    <nc r="E38">
      <v>87125</v>
    </nc>
  </rcc>
  <rcc rId="11889" sId="5">
    <nc r="E39">
      <v>10155</v>
    </nc>
  </rcc>
  <rcc rId="11890" sId="5">
    <nc r="E40">
      <v>62695</v>
    </nc>
  </rcc>
  <rcc rId="11891" sId="5">
    <nc r="E41">
      <v>16610</v>
    </nc>
  </rcc>
  <rcc rId="11892" sId="5">
    <nc r="E42">
      <v>103760</v>
    </nc>
  </rcc>
  <rcc rId="11893" sId="5">
    <nc r="E43">
      <v>11715</v>
    </nc>
  </rcc>
  <rcc rId="11894" sId="5">
    <nc r="E44">
      <v>22705</v>
    </nc>
  </rcc>
  <rcc rId="11895" sId="5">
    <nc r="E45">
      <v>18310</v>
    </nc>
  </rcc>
  <rcc rId="11896" sId="5">
    <nc r="E46">
      <v>30405</v>
    </nc>
  </rcc>
  <rcc rId="11897" sId="5">
    <nc r="E47">
      <v>7580</v>
    </nc>
  </rcc>
  <rcc rId="11898" sId="5">
    <nc r="E48">
      <v>23870</v>
    </nc>
  </rcc>
  <rcc rId="11899" sId="5">
    <nc r="E49">
      <v>32120</v>
    </nc>
  </rcc>
  <rcc rId="11900" sId="5">
    <nc r="E50">
      <v>17580</v>
    </nc>
  </rcc>
  <rcc rId="11901" sId="5">
    <nc r="E51">
      <v>68250</v>
    </nc>
  </rcc>
  <rcc rId="11902" sId="5">
    <nc r="E52">
      <v>19760</v>
    </nc>
  </rcc>
  <rcc rId="11903" sId="5">
    <nc r="E53">
      <v>35460</v>
    </nc>
  </rcc>
  <rcc rId="11904" sId="5">
    <nc r="E54">
      <v>37915</v>
    </nc>
  </rcc>
  <rcc rId="11905" sId="5">
    <nc r="E55">
      <v>5460</v>
    </nc>
  </rcc>
  <rcc rId="11906" sId="5">
    <nc r="E56">
      <v>251560</v>
    </nc>
  </rcc>
  <rcc rId="11907" sId="5">
    <nc r="E57">
      <v>31225</v>
    </nc>
  </rcc>
  <rcc rId="11908" sId="5">
    <nc r="E58">
      <v>2570</v>
    </nc>
  </rcc>
  <rcc rId="11909" sId="5">
    <nc r="E59">
      <v>65600</v>
    </nc>
  </rcc>
  <rcc rId="11910" sId="5">
    <nc r="E60">
      <v>36985</v>
    </nc>
  </rcc>
  <rcc rId="11911" sId="5">
    <nc r="E61">
      <v>2355</v>
    </nc>
  </rcc>
  <rcc rId="11912" sId="5">
    <nc r="E62">
      <v>7405</v>
    </nc>
  </rcc>
  <rcc rId="11913" sId="5">
    <nc r="E64">
      <v>17045</v>
    </nc>
  </rcc>
  <rcc rId="11914" sId="5">
    <nc r="E65">
      <v>5545</v>
    </nc>
  </rcc>
  <rcc rId="11915" sId="5">
    <nc r="E66">
      <v>20925</v>
    </nc>
  </rcc>
  <rcc rId="11916" sId="5">
    <nc r="E67">
      <v>23130</v>
    </nc>
  </rcc>
  <rcc rId="11917" sId="5">
    <nc r="E68">
      <v>5025</v>
    </nc>
  </rcc>
  <rcc rId="11918" sId="5">
    <nc r="E70">
      <v>19880</v>
    </nc>
  </rcc>
  <rcc rId="11919" sId="5">
    <nc r="E71">
      <v>34000</v>
    </nc>
  </rcc>
  <rcc rId="11920" sId="5">
    <nc r="E72">
      <v>30775</v>
    </nc>
  </rcc>
  <rcc rId="11921" sId="5">
    <nc r="E73">
      <v>2960</v>
    </nc>
  </rcc>
  <rcc rId="11922" sId="5">
    <nc r="E74">
      <v>3825</v>
    </nc>
  </rcc>
  <rcc rId="11923" sId="5">
    <nc r="E75">
      <v>5050</v>
    </nc>
  </rcc>
  <rcc rId="11924" sId="5">
    <nc r="E76">
      <v>50260</v>
    </nc>
  </rcc>
  <rcc rId="11925" sId="5">
    <nc r="E77">
      <v>10420</v>
    </nc>
  </rcc>
  <rcc rId="11926" sId="5">
    <nc r="E78">
      <v>10715</v>
    </nc>
  </rcc>
  <rcc rId="11927" sId="5">
    <nc r="E79">
      <v>6350</v>
    </nc>
  </rcc>
  <rcc rId="11928" sId="5">
    <nc r="E80">
      <v>4860</v>
    </nc>
  </rcc>
  <rcc rId="11929" sId="5">
    <nc r="E81">
      <v>9555</v>
    </nc>
  </rcc>
  <rcc rId="11930" sId="5">
    <nc r="E82">
      <v>1570</v>
    </nc>
  </rcc>
  <rcc rId="11931" sId="5">
    <nc r="E83">
      <v>14805</v>
    </nc>
  </rcc>
  <rcc rId="11932" sId="5">
    <nc r="E84">
      <v>30</v>
    </nc>
  </rcc>
  <rcc rId="11933" sId="5">
    <nc r="E85">
      <v>24645</v>
    </nc>
  </rcc>
  <rcc rId="11934" sId="5">
    <nc r="E86">
      <v>26480</v>
    </nc>
  </rcc>
  <rcc rId="11935" sId="5">
    <nc r="E87">
      <v>8090</v>
    </nc>
  </rcc>
  <rcc rId="11936" sId="5">
    <nc r="E88">
      <v>2890</v>
    </nc>
  </rcc>
  <rcc rId="11937" sId="5">
    <nc r="E89">
      <v>28010</v>
    </nc>
  </rcc>
  <rcc rId="11938" sId="5">
    <nc r="E90">
      <v>26500</v>
    </nc>
  </rcc>
  <rcc rId="11939" sId="5">
    <nc r="E91">
      <v>61270</v>
    </nc>
  </rcc>
  <rcc rId="11940" sId="5">
    <nc r="E92">
      <v>38090</v>
    </nc>
  </rcc>
  <rcc rId="11941" sId="5">
    <nc r="E94">
      <v>14610</v>
    </nc>
  </rcc>
  <rcc rId="11942" sId="5">
    <nc r="E95">
      <v>17215</v>
    </nc>
  </rcc>
  <rcc rId="11943" sId="5">
    <nc r="E96">
      <v>5610</v>
    </nc>
  </rcc>
  <rcc rId="11944" sId="5">
    <nc r="E97">
      <v>30965</v>
    </nc>
  </rcc>
  <rcc rId="11945" sId="5">
    <nc r="E98">
      <v>7290</v>
    </nc>
  </rcc>
  <rcc rId="11946" sId="5">
    <nc r="E99">
      <v>40120</v>
    </nc>
  </rcc>
  <rcc rId="11947" sId="5">
    <nc r="E100">
      <v>28740</v>
    </nc>
  </rcc>
  <rcc rId="11948" sId="5">
    <nc r="E101">
      <v>26075</v>
    </nc>
  </rcc>
  <rcc rId="11949" sId="5">
    <nc r="E102">
      <v>14215</v>
    </nc>
  </rcc>
  <rcc rId="11950" sId="5">
    <nc r="E103">
      <v>12785</v>
    </nc>
  </rcc>
  <rcc rId="11951" sId="5">
    <nc r="E104">
      <v>22400</v>
    </nc>
  </rcc>
  <rcc rId="11952" sId="5">
    <nc r="E105">
      <v>2940</v>
    </nc>
  </rcc>
  <rcc rId="11953" sId="5">
    <nc r="E106">
      <v>7670</v>
    </nc>
  </rcc>
  <rcc rId="11954" sId="5">
    <nc r="E107">
      <v>5480</v>
    </nc>
  </rcc>
  <rcc rId="11955" sId="5">
    <nc r="E108">
      <v>95140</v>
    </nc>
  </rcc>
  <rcc rId="11956" sId="5">
    <nc r="E109">
      <v>34890</v>
    </nc>
  </rcc>
  <rcc rId="11957" sId="5">
    <nc r="E110">
      <v>9860</v>
    </nc>
  </rcc>
  <rcc rId="11958" sId="5">
    <nc r="E111">
      <v>21790</v>
    </nc>
  </rcc>
  <rcc rId="11959" sId="5">
    <nc r="E112">
      <v>3835</v>
    </nc>
  </rcc>
  <rcc rId="11960" sId="5">
    <nc r="E113">
      <v>17430</v>
    </nc>
  </rcc>
  <rcc rId="11961" sId="5">
    <nc r="E114">
      <v>9220</v>
    </nc>
  </rcc>
  <rcc rId="11962" sId="5">
    <nc r="E115">
      <v>44670</v>
    </nc>
  </rcc>
  <rcc rId="11963" sId="5">
    <nc r="E116">
      <v>34555</v>
    </nc>
  </rcc>
  <rcc rId="11964" sId="5">
    <nc r="E117">
      <v>93395</v>
    </nc>
  </rcc>
  <rcc rId="11965" sId="5">
    <nc r="E118">
      <v>36700</v>
    </nc>
  </rcc>
  <rcc rId="11966" sId="5">
    <nc r="E119">
      <v>550</v>
    </nc>
  </rcc>
  <rcc rId="11967" sId="5">
    <nc r="E120">
      <v>84670</v>
    </nc>
  </rcc>
  <rcc rId="11968" sId="5">
    <nc r="E121">
      <v>81330</v>
    </nc>
  </rcc>
  <rcc rId="11969" sId="5">
    <nc r="E122">
      <v>14360</v>
    </nc>
  </rcc>
  <rcc rId="11970" sId="5">
    <nc r="E123">
      <v>4275</v>
    </nc>
  </rcc>
  <rcc rId="11971" sId="5">
    <nc r="E124">
      <v>7020</v>
    </nc>
  </rcc>
  <rcc rId="11972" sId="5">
    <nc r="E125">
      <v>8370</v>
    </nc>
  </rcc>
  <rcc rId="11973" sId="5">
    <nc r="E126">
      <v>28630</v>
    </nc>
  </rcc>
  <rcc rId="11974" sId="5">
    <nc r="E127">
      <v>54570</v>
    </nc>
  </rcc>
  <rcc rId="11975" sId="5">
    <nc r="E128">
      <v>5875</v>
    </nc>
  </rcc>
  <rcc rId="11976" sId="5">
    <nc r="E129">
      <v>14375</v>
    </nc>
  </rcc>
  <rcc rId="11977" sId="5">
    <nc r="E130">
      <v>9370</v>
    </nc>
  </rcc>
  <rcc rId="11978" sId="5">
    <nc r="E131">
      <v>7350</v>
    </nc>
  </rcc>
  <rcc rId="11979" sId="5">
    <nc r="E132">
      <v>8675</v>
    </nc>
  </rcc>
  <rcc rId="11980" sId="5">
    <nc r="E133">
      <v>17730</v>
    </nc>
  </rcc>
  <rcc rId="11981" sId="5">
    <nc r="E134">
      <v>16420</v>
    </nc>
  </rcc>
  <rcc rId="11982" sId="5">
    <nc r="E135">
      <v>29435</v>
    </nc>
  </rcc>
  <rcc rId="11983" sId="5">
    <nc r="E136">
      <v>56320</v>
    </nc>
  </rcc>
  <rcc rId="11984" sId="5">
    <nc r="E137">
      <v>26910</v>
    </nc>
  </rcc>
  <rcc rId="11985" sId="5">
    <nc r="E138">
      <v>25750</v>
    </nc>
  </rcc>
  <rcc rId="11986" sId="5">
    <nc r="E139">
      <v>39185</v>
    </nc>
  </rcc>
  <rcc rId="11987" sId="5">
    <nc r="E140">
      <v>17465</v>
    </nc>
  </rcc>
  <rcc rId="11988" sId="5">
    <nc r="E141">
      <v>7570</v>
    </nc>
  </rcc>
  <rcc rId="11989" sId="5">
    <nc r="E142">
      <v>24465</v>
    </nc>
  </rcc>
  <rcc rId="11990" sId="5">
    <nc r="E143">
      <v>40310</v>
    </nc>
  </rcc>
  <rcc rId="11991" sId="5">
    <nc r="E144">
      <v>52165</v>
    </nc>
  </rcc>
  <rcc rId="11992" sId="5">
    <nc r="E145">
      <v>8870</v>
    </nc>
  </rcc>
  <rcc rId="11993" sId="5">
    <nc r="E146">
      <v>10390</v>
    </nc>
  </rcc>
  <rcc rId="11994" sId="5">
    <nc r="E147">
      <v>26610</v>
    </nc>
  </rcc>
  <rcc rId="11995" sId="5">
    <nc r="E148">
      <v>12520</v>
    </nc>
  </rcc>
  <rcc rId="11996" sId="5">
    <nc r="E149">
      <v>38990</v>
    </nc>
  </rcc>
  <rcc rId="11997" sId="5">
    <nc r="E150">
      <v>37600</v>
    </nc>
  </rcc>
  <rcc rId="11998" sId="5">
    <nc r="E151">
      <v>42275</v>
    </nc>
  </rcc>
  <rcc rId="11999" sId="5">
    <nc r="E152">
      <v>21925</v>
    </nc>
  </rcc>
  <rcc rId="12000" sId="5">
    <nc r="E153">
      <v>1405</v>
    </nc>
  </rcc>
  <rcc rId="12001" sId="5">
    <nc r="E154">
      <v>27180</v>
    </nc>
  </rcc>
  <rcc rId="12002" sId="5">
    <nc r="E155">
      <v>71055</v>
    </nc>
  </rcc>
  <rcc rId="12003" sId="5">
    <nc r="E156">
      <v>21745</v>
    </nc>
  </rcc>
  <rcc rId="12004" sId="5">
    <nc r="E157">
      <v>33790</v>
    </nc>
  </rcc>
  <rcc rId="12005" sId="5">
    <nc r="E158">
      <v>2475</v>
    </nc>
  </rcc>
  <rcc rId="12006" sId="5">
    <nc r="E159">
      <v>6775</v>
    </nc>
  </rcc>
  <rcc rId="12007" sId="5">
    <nc r="E160">
      <v>9895</v>
    </nc>
  </rcc>
  <rcc rId="12008" sId="5">
    <nc r="E161">
      <v>90695</v>
    </nc>
  </rcc>
  <rcc rId="12009" sId="5">
    <nc r="E162">
      <v>68425</v>
    </nc>
  </rcc>
  <rcc rId="12010" sId="5">
    <nc r="E163">
      <v>17140</v>
    </nc>
  </rcc>
  <rcc rId="12011" sId="5">
    <nc r="E164">
      <v>46260</v>
    </nc>
  </rcc>
  <rcc rId="12012" sId="5">
    <nc r="E165">
      <v>28880</v>
    </nc>
  </rcc>
  <rcc rId="12013" sId="5">
    <nc r="E166">
      <v>21175</v>
    </nc>
  </rcc>
  <rcc rId="12014" sId="5">
    <nc r="E167">
      <v>50120</v>
    </nc>
  </rcc>
  <rcc rId="12015" sId="5">
    <nc r="E168">
      <v>12240</v>
    </nc>
  </rcc>
  <rcc rId="12016" sId="5">
    <nc r="E169">
      <v>11685</v>
    </nc>
  </rcc>
  <rcc rId="12017" sId="5">
    <nc r="E170">
      <v>8640</v>
    </nc>
  </rcc>
  <rcc rId="12018" sId="5">
    <nc r="E171">
      <v>67710</v>
    </nc>
  </rcc>
  <rcc rId="12019" sId="5">
    <nc r="E172">
      <v>38045</v>
    </nc>
  </rcc>
  <rcc rId="12020" sId="5">
    <nc r="E173">
      <v>16695</v>
    </nc>
  </rcc>
  <rcc rId="12021" sId="5">
    <nc r="E174">
      <v>8690</v>
    </nc>
  </rcc>
  <rcc rId="12022" sId="5">
    <nc r="E175">
      <v>50930</v>
    </nc>
  </rcc>
  <rcc rId="12023" sId="5">
    <nc r="E176">
      <v>43835</v>
    </nc>
  </rcc>
  <rcc rId="12024" sId="5">
    <nc r="E177">
      <v>29415</v>
    </nc>
  </rcc>
  <rcc rId="12025" sId="5">
    <nc r="E178">
      <v>123330</v>
    </nc>
  </rcc>
  <rcc rId="12026" sId="5">
    <nc r="E179">
      <v>45135</v>
    </nc>
  </rcc>
  <rcc rId="12027" sId="5">
    <nc r="E180">
      <v>37080</v>
    </nc>
  </rcc>
  <rcc rId="12028" sId="5">
    <nc r="E181">
      <v>8145</v>
    </nc>
  </rcc>
  <rcc rId="12029" sId="5">
    <nc r="E182">
      <v>7315</v>
    </nc>
  </rcc>
  <rcc rId="12030" sId="5">
    <nc r="E183">
      <v>29900</v>
    </nc>
  </rcc>
  <rcc rId="12031" sId="5">
    <nc r="E184">
      <v>20425</v>
    </nc>
  </rcc>
  <rcc rId="12032" sId="5">
    <nc r="E185">
      <v>8920</v>
    </nc>
  </rcc>
  <rcc rId="12033" sId="5">
    <nc r="E186">
      <v>16215</v>
    </nc>
  </rcc>
  <rcc rId="12034" sId="5">
    <nc r="E187">
      <v>39830</v>
    </nc>
  </rcc>
  <rcc rId="12035" sId="5">
    <nc r="E188">
      <v>11650</v>
    </nc>
  </rcc>
  <rcc rId="12036" sId="5">
    <nc r="E189">
      <v>118660</v>
    </nc>
  </rcc>
  <rcc rId="12037" sId="5">
    <nc r="E190">
      <v>4410</v>
    </nc>
  </rcc>
  <rcc rId="12038" sId="5">
    <nc r="E191">
      <v>21355</v>
    </nc>
  </rcc>
  <rcc rId="12039" sId="5">
    <nc r="E192">
      <v>29965</v>
    </nc>
  </rcc>
  <rcc rId="12040" sId="5">
    <nc r="E193">
      <v>21485</v>
    </nc>
  </rcc>
  <rcc rId="12041" sId="5">
    <nc r="E194">
      <v>10225</v>
    </nc>
  </rcc>
  <rcc rId="12042" sId="5">
    <nc r="E195">
      <v>8655</v>
    </nc>
  </rcc>
  <rcc rId="12043" sId="5">
    <nc r="E196">
      <v>12490</v>
    </nc>
  </rcc>
  <rcc rId="12044" sId="5">
    <nc r="E197">
      <v>8215</v>
    </nc>
  </rcc>
  <rcc rId="12045" sId="5">
    <nc r="E198">
      <v>15985</v>
    </nc>
  </rcc>
  <rcc rId="12046" sId="5">
    <nc r="E199">
      <v>16090</v>
    </nc>
  </rcc>
  <rcc rId="12047" sId="5">
    <nc r="E200">
      <v>20830</v>
    </nc>
  </rcc>
  <rcc rId="12048" sId="5">
    <nc r="E201">
      <v>13535</v>
    </nc>
  </rcc>
  <rcc rId="12049" sId="5">
    <oc r="G202">
      <f>#REF!+F93+F69+F63</f>
    </oc>
    <nc r="G202">
      <f>+F93+F69+F63</f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0" sId="6">
    <nc r="E68">
      <v>11983</v>
    </nc>
  </rcc>
  <rcc rId="12051" sId="6">
    <nc r="E67">
      <v>73108</v>
    </nc>
  </rcc>
  <rcc rId="12052" sId="6">
    <nc r="E63">
      <v>41438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35">
    <dxf>
      <fill>
        <patternFill>
          <bgColor theme="0"/>
        </patternFill>
      </fill>
    </dxf>
  </rfmt>
  <rcc rId="12053" sId="4">
    <nc r="E35">
      <v>11255</v>
    </nc>
  </rcc>
  <rfmt sheetId="2" sqref="E82">
    <dxf>
      <fill>
        <patternFill>
          <bgColor theme="0"/>
        </patternFill>
      </fill>
    </dxf>
  </rfmt>
  <rcc rId="12054" sId="2">
    <nc r="E82">
      <v>61805</v>
    </nc>
  </rcc>
  <rcc rId="12055" sId="2">
    <oc r="E116">
      <v>19155</v>
    </oc>
    <nc r="E116">
      <v>19170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6" sId="10" numFmtId="34">
    <oc r="C8">
      <v>2792.7</v>
    </oc>
    <nc r="C8">
      <v>3023.5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7" sId="5">
    <oc r="E109">
      <v>34890</v>
    </oc>
    <nc r="E109">
      <v>34940</v>
    </nc>
  </rcc>
  <rcc rId="12058" sId="2">
    <oc r="B16" t="inlineStr">
      <is>
        <t>Белякова Раиса Меревяновна</t>
      </is>
    </oc>
    <nc r="B16" t="inlineStr">
      <is>
        <t xml:space="preserve">Новикова Татьяна Семеновна </t>
      </is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9" sId="6">
    <nc r="I56">
      <v>22006</v>
    </nc>
  </rcc>
  <rfmt sheetId="6" sqref="I56">
    <dxf>
      <alignment horizontal="left" readingOrder="0"/>
    </dxf>
  </rfmt>
  <rfmt sheetId="6" sqref="I56">
    <dxf>
      <alignment vertical="center" readingOrder="0"/>
    </dxf>
  </rfmt>
  <rcc rId="12060" sId="6">
    <nc r="E56">
      <v>22282</v>
    </nc>
  </rcc>
  <rfmt sheetId="6" sqref="D56:E56">
    <dxf>
      <fill>
        <patternFill>
          <bgColor theme="0"/>
        </patternFill>
      </fill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1" sId="6">
    <nc r="E7">
      <v>8392</v>
    </nc>
  </rcc>
  <rcc rId="12062" sId="6">
    <nc r="E8">
      <v>12610</v>
    </nc>
  </rcc>
  <rcc rId="12063" sId="6">
    <nc r="E9">
      <v>314</v>
    </nc>
  </rcc>
  <rfmt sheetId="6" sqref="E10">
    <dxf>
      <fill>
        <patternFill>
          <bgColor theme="4" tint="0.79998168889431442"/>
        </patternFill>
      </fill>
    </dxf>
  </rfmt>
  <rcc rId="12064" sId="6">
    <nc r="E11">
      <v>36718</v>
    </nc>
  </rcc>
  <rfmt sheetId="6" sqref="E12">
    <dxf>
      <fill>
        <patternFill>
          <bgColor theme="4" tint="0.79998168889431442"/>
        </patternFill>
      </fill>
    </dxf>
  </rfmt>
  <rcc rId="12065" sId="6">
    <nc r="E13">
      <v>1317</v>
    </nc>
  </rcc>
  <rcc rId="12066" sId="6">
    <nc r="E14">
      <v>1853</v>
    </nc>
  </rcc>
  <rcc rId="12067" sId="6">
    <nc r="E16">
      <v>582</v>
    </nc>
  </rcc>
  <rcc rId="12068" sId="6">
    <nc r="E17">
      <v>894</v>
    </nc>
  </rcc>
  <rfmt sheetId="6" sqref="E15">
    <dxf>
      <fill>
        <patternFill>
          <bgColor rgb="FFFFFF00"/>
        </patternFill>
      </fill>
    </dxf>
  </rfmt>
  <rcc rId="12069" sId="6">
    <nc r="E21">
      <v>21076</v>
    </nc>
  </rcc>
  <rcc rId="12070" sId="6">
    <nc r="E22">
      <v>31968</v>
    </nc>
  </rcc>
  <rfmt sheetId="6" sqref="E23">
    <dxf>
      <fill>
        <patternFill>
          <bgColor theme="4" tint="0.79998168889431442"/>
        </patternFill>
      </fill>
    </dxf>
  </rfmt>
  <rcc rId="12071" sId="6">
    <nc r="E24">
      <v>25650</v>
    </nc>
  </rcc>
  <rcc rId="12072" sId="6">
    <nc r="E25">
      <v>15486</v>
    </nc>
  </rcc>
  <rcc rId="12073" sId="6">
    <nc r="E26">
      <v>24363</v>
    </nc>
  </rcc>
  <rfmt sheetId="6" sqref="E29">
    <dxf>
      <fill>
        <patternFill>
          <bgColor theme="4" tint="0.79998168889431442"/>
        </patternFill>
      </fill>
    </dxf>
  </rfmt>
  <rcc rId="12074" sId="6">
    <nc r="E30">
      <v>5001</v>
    </nc>
  </rcc>
  <rcc rId="12075" sId="6">
    <nc r="E31">
      <v>22322</v>
    </nc>
  </rcc>
  <rcc rId="12076" sId="6">
    <nc r="E32">
      <v>27521</v>
    </nc>
  </rcc>
  <rcc rId="12077" sId="6">
    <nc r="E33">
      <v>19223</v>
    </nc>
  </rcc>
  <rfmt sheetId="6" sqref="D33:E33">
    <dxf>
      <fill>
        <patternFill>
          <bgColor theme="0"/>
        </patternFill>
      </fill>
    </dxf>
  </rfmt>
  <rcc rId="12078" sId="6">
    <nc r="E35">
      <v>1269</v>
    </nc>
  </rcc>
  <rcc rId="12079" sId="6">
    <nc r="E36">
      <v>8102</v>
    </nc>
  </rcc>
  <rcc rId="12080" sId="6">
    <nc r="E37">
      <v>23740</v>
    </nc>
  </rcc>
  <rcc rId="12081" sId="6">
    <nc r="E38">
      <v>1417</v>
    </nc>
  </rcc>
  <rcc rId="12082" sId="6">
    <nc r="E39">
      <v>19385</v>
    </nc>
  </rcc>
  <rcc rId="12083" sId="6">
    <nc r="E41">
      <v>509</v>
    </nc>
  </rcc>
  <rfmt sheetId="6" sqref="E40">
    <dxf>
      <fill>
        <patternFill>
          <bgColor theme="4" tint="0.79998168889431442"/>
        </patternFill>
      </fill>
    </dxf>
  </rfmt>
  <rcc rId="12084" sId="6">
    <nc r="E53">
      <v>24541</v>
    </nc>
  </rcc>
  <rcc rId="12085" sId="6">
    <nc r="E55">
      <v>9405</v>
    </nc>
  </rcc>
  <rcc rId="12086" sId="6">
    <nc r="E57">
      <v>4360</v>
    </nc>
  </rcc>
  <rcc rId="12087" sId="6">
    <nc r="E58">
      <v>8766</v>
    </nc>
  </rcc>
  <rfmt sheetId="6" sqref="D58:E58">
    <dxf>
      <fill>
        <patternFill>
          <bgColor theme="0"/>
        </patternFill>
      </fill>
    </dxf>
  </rfmt>
  <rfmt sheetId="6" sqref="D55:E55">
    <dxf>
      <fill>
        <patternFill>
          <bgColor theme="0"/>
        </patternFill>
      </fill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88" sId="6">
    <oc r="G36">
      <v>7982</v>
    </oc>
    <nc r="G36">
      <v>8010</v>
    </nc>
  </rcc>
  <rcc rId="12089" sId="6">
    <nc r="E12">
      <v>22182</v>
    </nc>
  </rcc>
  <rcc rId="12090" sId="6">
    <nc r="E10">
      <v>33292</v>
    </nc>
  </rcc>
  <rfmt sheetId="6" sqref="D8:D14">
    <dxf>
      <fill>
        <patternFill>
          <bgColor theme="0"/>
        </patternFill>
      </fill>
    </dxf>
  </rfmt>
  <rcc rId="12091" sId="6">
    <nc r="E60">
      <v>16905</v>
    </nc>
  </rcc>
  <rcc rId="12092" sId="6">
    <nc r="E69">
      <v>4050</v>
    </nc>
  </rcc>
  <rfmt sheetId="6" sqref="D69">
    <dxf>
      <fill>
        <patternFill>
          <bgColor theme="0"/>
        </patternFill>
      </fill>
    </dxf>
  </rfmt>
  <rcc rId="12093" sId="6">
    <nc r="E78">
      <v>49257</v>
    </nc>
  </rcc>
  <rcc rId="12094" sId="6">
    <nc r="E79">
      <v>13307</v>
    </nc>
  </rcc>
  <rcc rId="12095" sId="6">
    <nc r="E81">
      <v>1665</v>
    </nc>
  </rcc>
  <rfmt sheetId="6" sqref="E80">
    <dxf>
      <fill>
        <patternFill>
          <bgColor theme="4" tint="0.79998168889431442"/>
        </patternFill>
      </fill>
    </dxf>
  </rfmt>
  <rcc rId="12096" sId="6">
    <nc r="E83">
      <v>38126</v>
    </nc>
  </rcc>
  <rcc rId="12097" sId="6">
    <nc r="E84">
      <v>144545</v>
    </nc>
  </rcc>
  <rcc rId="12098" sId="6">
    <nc r="E85">
      <v>41132</v>
    </nc>
  </rcc>
  <rfmt sheetId="6" sqref="D86:D87">
    <dxf>
      <fill>
        <patternFill>
          <bgColor theme="0"/>
        </patternFill>
      </fill>
    </dxf>
  </rfmt>
  <rcc rId="12099" sId="6">
    <nc r="E88">
      <v>705</v>
    </nc>
  </rcc>
  <rcc rId="12100" sId="6">
    <nc r="E92">
      <v>26753</v>
    </nc>
  </rcc>
  <rcc rId="12101" sId="6">
    <nc r="E95">
      <v>9660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40">
    <dxf>
      <fill>
        <patternFill>
          <bgColor theme="0"/>
        </patternFill>
      </fill>
    </dxf>
  </rfmt>
  <rcc rId="12102" sId="6">
    <nc r="E40">
      <v>40037</v>
    </nc>
  </rcc>
  <rcc rId="12103" sId="6">
    <nc r="E94">
      <v>70134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04" sId="7" numFmtId="34">
    <oc r="F17">
      <v>4.29</v>
    </oc>
    <nc r="F17">
      <v>4.5999999999999996</v>
    </nc>
  </rcc>
  <rcc rId="12105" sId="7" numFmtId="34">
    <oc r="F18">
      <v>4.29</v>
    </oc>
    <nc r="F18">
      <v>4.5999999999999996</v>
    </nc>
  </rcc>
  <rcc rId="12106" sId="7" numFmtId="34">
    <oc r="F19">
      <v>4.29</v>
    </oc>
    <nc r="F19">
      <v>4.5999999999999996</v>
    </nc>
  </rcc>
  <rcc rId="12107" sId="7" numFmtId="34">
    <oc r="F20">
      <v>4.29</v>
    </oc>
    <nc r="F20">
      <v>4.5999999999999996</v>
    </nc>
  </rcc>
  <rcc rId="12108" sId="7" numFmtId="34">
    <oc r="F21">
      <v>4.29</v>
    </oc>
    <nc r="F21">
      <v>4.5999999999999996</v>
    </nc>
  </rcc>
  <rcc rId="12109" sId="7" numFmtId="34">
    <oc r="F22">
      <v>4.29</v>
    </oc>
    <nc r="F22">
      <v>4.5999999999999996</v>
    </nc>
  </rcc>
  <rcc rId="12110" sId="7" numFmtId="34">
    <oc r="F23">
      <v>4.29</v>
    </oc>
    <nc r="F23">
      <v>4.5999999999999996</v>
    </nc>
  </rcc>
  <rcc rId="12111" sId="7" numFmtId="34">
    <oc r="F24">
      <v>4.29</v>
    </oc>
    <nc r="F24">
      <v>4.5999999999999996</v>
    </nc>
  </rcc>
  <rcc rId="12112" sId="7" numFmtId="34">
    <oc r="F25">
      <v>4.29</v>
    </oc>
    <nc r="F25">
      <v>4.5999999999999996</v>
    </nc>
  </rcc>
  <rcc rId="12113" sId="7" numFmtId="34">
    <oc r="F26">
      <v>4.29</v>
    </oc>
    <nc r="F26">
      <v>4.5999999999999996</v>
    </nc>
  </rcc>
  <rcc rId="12114" sId="7" numFmtId="34">
    <oc r="F27">
      <v>4.29</v>
    </oc>
    <nc r="F27">
      <v>4.5999999999999996</v>
    </nc>
  </rcc>
  <rcc rId="12115" sId="7" numFmtId="34">
    <oc r="F28">
      <v>4.29</v>
    </oc>
    <nc r="F28">
      <v>4.5999999999999996</v>
    </nc>
  </rcc>
  <rcc rId="12116" sId="7" numFmtId="34">
    <oc r="F29">
      <v>4.29</v>
    </oc>
    <nc r="F29">
      <v>4.5999999999999996</v>
    </nc>
  </rcc>
  <rcc rId="12117" sId="7" numFmtId="34">
    <oc r="F30">
      <v>4.29</v>
    </oc>
    <nc r="F30">
      <v>4.5999999999999996</v>
    </nc>
  </rcc>
  <rcc rId="12118" sId="7" numFmtId="34">
    <oc r="F31">
      <v>4.29</v>
    </oc>
    <nc r="F31">
      <v>4.5999999999999996</v>
    </nc>
  </rcc>
  <rcc rId="12119" sId="7" numFmtId="34">
    <oc r="F32">
      <v>4.29</v>
    </oc>
    <nc r="F32">
      <v>4.5999999999999996</v>
    </nc>
  </rcc>
  <rcc rId="12120" sId="7" numFmtId="34">
    <oc r="F33">
      <v>4.29</v>
    </oc>
    <nc r="F33">
      <v>4.5999999999999996</v>
    </nc>
  </rcc>
  <rcc rId="12121" sId="7" numFmtId="34">
    <oc r="F34">
      <v>4.29</v>
    </oc>
    <nc r="F34">
      <v>4.5999999999999996</v>
    </nc>
  </rcc>
  <rcc rId="12122" sId="7" numFmtId="34">
    <oc r="F35">
      <v>4.29</v>
    </oc>
    <nc r="F35">
      <v>4.5999999999999996</v>
    </nc>
  </rcc>
  <rcc rId="12123" sId="7" numFmtId="34">
    <oc r="F36">
      <v>4.29</v>
    </oc>
    <nc r="F36">
      <v>4.5999999999999996</v>
    </nc>
  </rcc>
  <rcc rId="12124" sId="7" numFmtId="34">
    <oc r="F37">
      <v>4.29</v>
    </oc>
    <nc r="F37">
      <v>4.5999999999999996</v>
    </nc>
  </rcc>
  <rcc rId="12125" sId="7" numFmtId="34">
    <oc r="F38">
      <v>4.29</v>
    </oc>
    <nc r="F38">
      <v>4.5999999999999996</v>
    </nc>
  </rcc>
  <rcc rId="12126" sId="7" numFmtId="34">
    <oc r="F39">
      <v>4.29</v>
    </oc>
    <nc r="F39">
      <v>4.5999999999999996</v>
    </nc>
  </rcc>
  <rcc rId="12127" sId="7" numFmtId="34">
    <oc r="F40">
      <v>4.29</v>
    </oc>
    <nc r="F40">
      <v>4.5999999999999996</v>
    </nc>
  </rcc>
  <rcc rId="12128" sId="7" numFmtId="34">
    <oc r="F41">
      <v>4.29</v>
    </oc>
    <nc r="F41">
      <v>4.5999999999999996</v>
    </nc>
  </rcc>
  <rcc rId="12129" sId="7" numFmtId="34">
    <oc r="F42">
      <v>4.29</v>
    </oc>
    <nc r="F42">
      <v>4.5999999999999996</v>
    </nc>
  </rcc>
  <rcc rId="12130" sId="7" numFmtId="34">
    <oc r="F43">
      <v>4.29</v>
    </oc>
    <nc r="F43">
      <v>4.5999999999999996</v>
    </nc>
  </rcc>
  <rcc rId="12131" sId="7" numFmtId="34">
    <oc r="F44">
      <v>4.29</v>
    </oc>
    <nc r="F44">
      <v>4.5999999999999996</v>
    </nc>
  </rcc>
  <rcc rId="12132" sId="7" numFmtId="34">
    <oc r="F45">
      <v>4.29</v>
    </oc>
    <nc r="F45">
      <v>4.5999999999999996</v>
    </nc>
  </rcc>
  <rcc rId="12133" sId="7" numFmtId="34">
    <oc r="F46">
      <v>4.29</v>
    </oc>
    <nc r="F46">
      <v>4.5999999999999996</v>
    </nc>
  </rcc>
  <rcc rId="12134" sId="7" numFmtId="34">
    <oc r="F47">
      <v>4.29</v>
    </oc>
    <nc r="F47">
      <v>4.5999999999999996</v>
    </nc>
  </rcc>
  <rcc rId="12135" sId="7" numFmtId="34">
    <oc r="F48">
      <v>4.29</v>
    </oc>
    <nc r="F48">
      <v>4.5999999999999996</v>
    </nc>
  </rcc>
  <rcc rId="12136" sId="7" numFmtId="34">
    <oc r="F49">
      <v>4.29</v>
    </oc>
    <nc r="F49">
      <v>4.5999999999999996</v>
    </nc>
  </rcc>
  <rcc rId="12137" sId="7" numFmtId="34">
    <oc r="F50">
      <v>4.29</v>
    </oc>
    <nc r="F50">
      <v>4.5999999999999996</v>
    </nc>
  </rcc>
  <rcc rId="12138" sId="7" numFmtId="34">
    <oc r="F51">
      <v>4.29</v>
    </oc>
    <nc r="F51">
      <v>4.5999999999999996</v>
    </nc>
  </rcc>
  <rcc rId="12139" sId="7" numFmtId="34">
    <oc r="F52">
      <v>4.29</v>
    </oc>
    <nc r="F52">
      <v>4.5999999999999996</v>
    </nc>
  </rcc>
  <rcc rId="12140" sId="7" numFmtId="34">
    <oc r="F53">
      <v>4.29</v>
    </oc>
    <nc r="F53">
      <v>4.5999999999999996</v>
    </nc>
  </rcc>
  <rcc rId="12141" sId="7" numFmtId="34">
    <oc r="F54">
      <v>4.29</v>
    </oc>
    <nc r="F54">
      <v>4.5999999999999996</v>
    </nc>
  </rcc>
  <rcc rId="12142" sId="7" numFmtId="34">
    <oc r="F55">
      <v>4.29</v>
    </oc>
    <nc r="F55">
      <v>4.5999999999999996</v>
    </nc>
  </rcc>
  <rcc rId="12143" sId="7" numFmtId="34">
    <oc r="F56">
      <v>4.29</v>
    </oc>
    <nc r="F56">
      <v>4.5999999999999996</v>
    </nc>
  </rcc>
  <rcc rId="12144" sId="7" numFmtId="34">
    <oc r="F57">
      <v>4.29</v>
    </oc>
    <nc r="F57">
      <v>4.5999999999999996</v>
    </nc>
  </rcc>
  <rcc rId="12145" sId="7" numFmtId="34">
    <oc r="F58">
      <v>4.29</v>
    </oc>
    <nc r="F58">
      <v>4.5999999999999996</v>
    </nc>
  </rcc>
  <rcc rId="12146" sId="7" numFmtId="34">
    <oc r="F59">
      <v>4.29</v>
    </oc>
    <nc r="F59">
      <v>4.5999999999999996</v>
    </nc>
  </rcc>
  <rcc rId="12147" sId="7" numFmtId="34">
    <oc r="F60">
      <v>4.29</v>
    </oc>
    <nc r="F60">
      <v>4.5999999999999996</v>
    </nc>
  </rcc>
  <rcc rId="12148" sId="7" numFmtId="34">
    <oc r="F61">
      <v>4.29</v>
    </oc>
    <nc r="F61">
      <v>4.5999999999999996</v>
    </nc>
  </rcc>
  <rcc rId="12149" sId="7" numFmtId="34">
    <oc r="F62">
      <v>4.29</v>
    </oc>
    <nc r="F62">
      <v>4.5999999999999996</v>
    </nc>
  </rcc>
  <rcc rId="12150" sId="7" numFmtId="34">
    <oc r="F63">
      <v>4.29</v>
    </oc>
    <nc r="F63">
      <v>4.5999999999999996</v>
    </nc>
  </rcc>
  <rcc rId="12151" sId="7" numFmtId="34">
    <oc r="F64">
      <v>4.29</v>
    </oc>
    <nc r="F64">
      <v>4.5999999999999996</v>
    </nc>
  </rcc>
  <rcc rId="12152" sId="7" numFmtId="34">
    <oc r="F65">
      <v>4.29</v>
    </oc>
    <nc r="F65">
      <v>4.5999999999999996</v>
    </nc>
  </rcc>
  <rcc rId="12153" sId="7" numFmtId="34">
    <oc r="F66">
      <v>4.29</v>
    </oc>
    <nc r="F66">
      <v>4.5999999999999996</v>
    </nc>
  </rcc>
  <rcc rId="12154" sId="7" numFmtId="34">
    <oc r="F67">
      <v>4.29</v>
    </oc>
    <nc r="F67">
      <v>4.5999999999999996</v>
    </nc>
  </rcc>
  <rcc rId="12155" sId="7" numFmtId="34">
    <oc r="F68">
      <v>4.29</v>
    </oc>
    <nc r="F68">
      <v>4.5999999999999996</v>
    </nc>
  </rcc>
  <rcc rId="12156" sId="7" numFmtId="34">
    <oc r="F69">
      <v>4.29</v>
    </oc>
    <nc r="F69">
      <v>4.5999999999999996</v>
    </nc>
  </rcc>
  <rcc rId="12157" sId="7" numFmtId="34">
    <oc r="F70">
      <v>4.29</v>
    </oc>
    <nc r="F70">
      <v>4.5999999999999996</v>
    </nc>
  </rcc>
  <rcc rId="12158" sId="7" numFmtId="34">
    <oc r="F71">
      <v>4.29</v>
    </oc>
    <nc r="F71">
      <v>4.5999999999999996</v>
    </nc>
  </rcc>
  <rcc rId="12159" sId="7" numFmtId="34">
    <oc r="F72">
      <v>4.29</v>
    </oc>
    <nc r="F72">
      <v>4.5999999999999996</v>
    </nc>
  </rcc>
  <rcc rId="12160" sId="7" numFmtId="34">
    <oc r="F73">
      <v>4.29</v>
    </oc>
    <nc r="F73">
      <v>4.5999999999999996</v>
    </nc>
  </rcc>
  <rcc rId="12161" sId="7" numFmtId="34">
    <oc r="F74">
      <v>4.29</v>
    </oc>
    <nc r="F74">
      <v>4.5999999999999996</v>
    </nc>
  </rcc>
  <rcc rId="12162" sId="7" numFmtId="34">
    <oc r="F75">
      <v>4.29</v>
    </oc>
    <nc r="F75">
      <v>4.5999999999999996</v>
    </nc>
  </rcc>
  <rcc rId="12163" sId="7" numFmtId="34">
    <oc r="F76">
      <v>4.29</v>
    </oc>
    <nc r="F76">
      <v>4.5999999999999996</v>
    </nc>
  </rcc>
  <rcc rId="12164" sId="7" numFmtId="34">
    <oc r="F77">
      <v>4.29</v>
    </oc>
    <nc r="F77">
      <v>4.5999999999999996</v>
    </nc>
  </rcc>
  <rcc rId="12165" sId="7" numFmtId="34">
    <oc r="F78">
      <v>4.29</v>
    </oc>
    <nc r="F78">
      <v>4.5999999999999996</v>
    </nc>
  </rcc>
  <rcc rId="12166" sId="7" numFmtId="34">
    <oc r="F79">
      <v>4.29</v>
    </oc>
    <nc r="F79">
      <v>4.5999999999999996</v>
    </nc>
  </rcc>
  <rcc rId="12167" sId="7" numFmtId="34">
    <oc r="F80">
      <v>4.29</v>
    </oc>
    <nc r="F80">
      <v>4.5999999999999996</v>
    </nc>
  </rcc>
  <rcc rId="12168" sId="7" numFmtId="34">
    <oc r="F81">
      <v>4.29</v>
    </oc>
    <nc r="F81">
      <v>4.5999999999999996</v>
    </nc>
  </rcc>
  <rcc rId="12169" sId="7" numFmtId="34">
    <oc r="F82">
      <v>4.29</v>
    </oc>
    <nc r="F82">
      <v>4.5999999999999996</v>
    </nc>
  </rcc>
  <rcc rId="12170" sId="7" numFmtId="34">
    <oc r="F83">
      <v>4.29</v>
    </oc>
    <nc r="F83">
      <v>4.5999999999999996</v>
    </nc>
  </rcc>
  <rcc rId="12171" sId="7" numFmtId="34">
    <oc r="F84">
      <v>4.29</v>
    </oc>
    <nc r="F84">
      <v>4.5999999999999996</v>
    </nc>
  </rcc>
  <rcc rId="12172" sId="7" numFmtId="34">
    <oc r="F85">
      <v>4.29</v>
    </oc>
    <nc r="F85">
      <v>4.5999999999999996</v>
    </nc>
  </rcc>
  <rcc rId="12173" sId="7" numFmtId="34">
    <oc r="F86">
      <v>4.29</v>
    </oc>
    <nc r="F86">
      <v>4.5999999999999996</v>
    </nc>
  </rcc>
  <rcc rId="12174" sId="7" numFmtId="34">
    <oc r="F87">
      <v>4.29</v>
    </oc>
    <nc r="F87">
      <v>4.5999999999999996</v>
    </nc>
  </rcc>
  <rcc rId="12175" sId="7" numFmtId="34">
    <oc r="F88">
      <v>4.29</v>
    </oc>
    <nc r="F88">
      <v>4.5999999999999996</v>
    </nc>
  </rcc>
  <rcc rId="12176" sId="7" numFmtId="34">
    <oc r="F89">
      <v>4.29</v>
    </oc>
    <nc r="F89">
      <v>4.5999999999999996</v>
    </nc>
  </rcc>
  <rcc rId="12177" sId="7" numFmtId="34">
    <oc r="F90">
      <v>4.29</v>
    </oc>
    <nc r="F90">
      <v>4.5999999999999996</v>
    </nc>
  </rcc>
  <rcc rId="12178" sId="7" numFmtId="34">
    <oc r="F91">
      <v>4.29</v>
    </oc>
    <nc r="F91">
      <v>4.5999999999999996</v>
    </nc>
  </rcc>
  <rcc rId="12179" sId="7" numFmtId="34">
    <oc r="F92">
      <v>4.29</v>
    </oc>
    <nc r="F92">
      <v>4.5999999999999996</v>
    </nc>
  </rcc>
  <rcc rId="12180" sId="7" numFmtId="34">
    <oc r="F93">
      <v>4.29</v>
    </oc>
    <nc r="F93">
      <v>4.5999999999999996</v>
    </nc>
  </rcc>
  <rcc rId="12181" sId="7" numFmtId="34">
    <oc r="F94">
      <v>4.29</v>
    </oc>
    <nc r="F94">
      <v>4.5999999999999996</v>
    </nc>
  </rcc>
  <rcc rId="12182" sId="7" numFmtId="34">
    <oc r="F95">
      <v>4.29</v>
    </oc>
    <nc r="F95">
      <v>4.5999999999999996</v>
    </nc>
  </rcc>
  <rcc rId="12183" sId="7" numFmtId="34">
    <oc r="F96">
      <v>4.29</v>
    </oc>
    <nc r="F96">
      <v>4.5999999999999996</v>
    </nc>
  </rcc>
  <rcc rId="12184" sId="7" numFmtId="34">
    <oc r="F97">
      <v>4.29</v>
    </oc>
    <nc r="F97">
      <v>4.5999999999999996</v>
    </nc>
  </rcc>
  <rcc rId="12185" sId="7" numFmtId="34">
    <oc r="F98">
      <v>4.29</v>
    </oc>
    <nc r="F98">
      <v>4.5999999999999996</v>
    </nc>
  </rcc>
  <rcc rId="12186" sId="7" numFmtId="34">
    <oc r="F99">
      <v>4.29</v>
    </oc>
    <nc r="F99">
      <v>4.5999999999999996</v>
    </nc>
  </rcc>
  <rcc rId="12187" sId="7" numFmtId="34">
    <oc r="F100">
      <v>4.29</v>
    </oc>
    <nc r="F100">
      <v>4.5999999999999996</v>
    </nc>
  </rcc>
  <rcc rId="12188" sId="7" numFmtId="34">
    <oc r="F101">
      <v>4.29</v>
    </oc>
    <nc r="F101">
      <v>4.5999999999999996</v>
    </nc>
  </rcc>
  <rcc rId="12189" sId="7" numFmtId="34">
    <oc r="F102">
      <v>4.29</v>
    </oc>
    <nc r="F102">
      <v>4.5999999999999996</v>
    </nc>
  </rcc>
  <rcc rId="12190" sId="7" numFmtId="34">
    <oc r="F103">
      <v>4.29</v>
    </oc>
    <nc r="F103">
      <v>4.5999999999999996</v>
    </nc>
  </rcc>
  <rcc rId="12191" sId="7" numFmtId="34">
    <oc r="F104">
      <v>4.29</v>
    </oc>
    <nc r="F104">
      <v>4.5999999999999996</v>
    </nc>
  </rcc>
  <rcc rId="12192" sId="7" numFmtId="34">
    <oc r="F105">
      <v>4.29</v>
    </oc>
    <nc r="F105">
      <v>4.5999999999999996</v>
    </nc>
  </rcc>
  <rcc rId="12193" sId="7" numFmtId="34">
    <oc r="F106">
      <v>4.29</v>
    </oc>
    <nc r="F106">
      <v>4.5999999999999996</v>
    </nc>
  </rcc>
  <rcc rId="12194" sId="7" numFmtId="34">
    <oc r="F107">
      <v>4.29</v>
    </oc>
    <nc r="F107">
      <v>4.5999999999999996</v>
    </nc>
  </rcc>
  <rcc rId="12195" sId="7" numFmtId="34">
    <oc r="F108">
      <v>4.29</v>
    </oc>
    <nc r="F108">
      <v>4.5999999999999996</v>
    </nc>
  </rcc>
  <rcc rId="12196" sId="7" numFmtId="34">
    <oc r="F109">
      <v>4.29</v>
    </oc>
    <nc r="F109">
      <v>4.5999999999999996</v>
    </nc>
  </rcc>
  <rcc rId="12197" sId="7" numFmtId="34">
    <oc r="F110">
      <v>4.29</v>
    </oc>
    <nc r="F110">
      <v>4.5999999999999996</v>
    </nc>
  </rcc>
  <rcc rId="12198" sId="7" numFmtId="34">
    <oc r="F111">
      <v>4.29</v>
    </oc>
    <nc r="F111">
      <v>4.5999999999999996</v>
    </nc>
  </rcc>
  <rcc rId="12199" sId="7" numFmtId="34">
    <oc r="F112">
      <v>4.29</v>
    </oc>
    <nc r="F112">
      <v>4.5999999999999996</v>
    </nc>
  </rcc>
  <rcc rId="12200" sId="7" numFmtId="34">
    <oc r="F113">
      <v>4.29</v>
    </oc>
    <nc r="F113">
      <v>4.5999999999999996</v>
    </nc>
  </rcc>
  <rcc rId="12201" sId="7" numFmtId="34">
    <oc r="F114">
      <v>4.29</v>
    </oc>
    <nc r="F114">
      <v>4.5999999999999996</v>
    </nc>
  </rcc>
  <rcc rId="12202" sId="7" numFmtId="34">
    <oc r="F115">
      <v>4.29</v>
    </oc>
    <nc r="F115">
      <v>4.5999999999999996</v>
    </nc>
  </rcc>
  <rcc rId="12203" sId="7" numFmtId="34">
    <oc r="F116">
      <v>4.29</v>
    </oc>
    <nc r="F116">
      <v>4.5999999999999996</v>
    </nc>
  </rcc>
  <rcc rId="12204" sId="7" numFmtId="34">
    <oc r="F117">
      <v>4.29</v>
    </oc>
    <nc r="F117">
      <v>4.5999999999999996</v>
    </nc>
  </rcc>
  <rcc rId="12205" sId="7" numFmtId="34">
    <oc r="F118">
      <v>4.29</v>
    </oc>
    <nc r="F118">
      <v>4.5999999999999996</v>
    </nc>
  </rcc>
  <rcc rId="12206" sId="7" numFmtId="34">
    <oc r="F119">
      <v>4.29</v>
    </oc>
    <nc r="F119">
      <v>4.5999999999999996</v>
    </nc>
  </rcc>
  <rcc rId="12207" sId="7" numFmtId="34">
    <oc r="F120">
      <v>4.29</v>
    </oc>
    <nc r="F120">
      <v>4.5999999999999996</v>
    </nc>
  </rcc>
  <rcc rId="12208" sId="7" numFmtId="34">
    <oc r="F121">
      <v>4.29</v>
    </oc>
    <nc r="F121">
      <v>4.5999999999999996</v>
    </nc>
  </rcc>
  <rcc rId="12209" sId="7" numFmtId="34">
    <oc r="F122">
      <v>4.29</v>
    </oc>
    <nc r="F122">
      <v>4.5999999999999996</v>
    </nc>
  </rcc>
  <rcc rId="12210" sId="7" numFmtId="34">
    <oc r="F123">
      <v>4.29</v>
    </oc>
    <nc r="F123">
      <v>4.5999999999999996</v>
    </nc>
  </rcc>
  <rcc rId="12211" sId="7" numFmtId="34">
    <oc r="F124">
      <v>4.29</v>
    </oc>
    <nc r="F124">
      <v>4.5999999999999996</v>
    </nc>
  </rcc>
  <rcc rId="12212" sId="7" numFmtId="34">
    <oc r="F125">
      <v>4.29</v>
    </oc>
    <nc r="F125">
      <v>4.5999999999999996</v>
    </nc>
  </rcc>
  <rcc rId="12213" sId="7" numFmtId="34">
    <oc r="F126">
      <v>4.29</v>
    </oc>
    <nc r="F126">
      <v>4.5999999999999996</v>
    </nc>
  </rcc>
  <rcc rId="12214" sId="7" numFmtId="34">
    <oc r="F127">
      <v>4.29</v>
    </oc>
    <nc r="F127">
      <v>4.5999999999999996</v>
    </nc>
  </rcc>
  <rcc rId="12215" sId="7" numFmtId="34">
    <oc r="F128">
      <v>4.29</v>
    </oc>
    <nc r="F128">
      <v>4.5999999999999996</v>
    </nc>
  </rcc>
  <rcc rId="12216" sId="7" numFmtId="34">
    <oc r="F129">
      <v>4.29</v>
    </oc>
    <nc r="F129">
      <v>4.5999999999999996</v>
    </nc>
  </rcc>
  <rcc rId="12217" sId="7" numFmtId="34">
    <oc r="F130">
      <v>4.29</v>
    </oc>
    <nc r="F130">
      <v>4.5999999999999996</v>
    </nc>
  </rcc>
  <rcc rId="12218" sId="7" numFmtId="34">
    <oc r="F131">
      <v>4.29</v>
    </oc>
    <nc r="F131">
      <v>4.5999999999999996</v>
    </nc>
  </rcc>
  <rcc rId="12219" sId="7" numFmtId="34">
    <oc r="F132">
      <v>4.29</v>
    </oc>
    <nc r="F132">
      <v>4.5999999999999996</v>
    </nc>
  </rcc>
  <rcc rId="12220" sId="7" numFmtId="34">
    <oc r="F133">
      <v>4.29</v>
    </oc>
    <nc r="F133">
      <v>4.5999999999999996</v>
    </nc>
  </rcc>
  <rcc rId="12221" sId="7" numFmtId="34">
    <oc r="F134">
      <v>4.29</v>
    </oc>
    <nc r="F134">
      <v>4.5999999999999996</v>
    </nc>
  </rcc>
  <rcc rId="12222" sId="7" numFmtId="34">
    <oc r="F135">
      <v>4.29</v>
    </oc>
    <nc r="F135">
      <v>4.5999999999999996</v>
    </nc>
  </rcc>
  <rcc rId="12223" sId="7" numFmtId="34">
    <oc r="F136">
      <v>4.29</v>
    </oc>
    <nc r="F136">
      <v>4.5999999999999996</v>
    </nc>
  </rcc>
  <rcc rId="12224" sId="7" numFmtId="34">
    <oc r="F137">
      <v>4.29</v>
    </oc>
    <nc r="F137">
      <v>4.5999999999999996</v>
    </nc>
  </rcc>
  <rcc rId="12225" sId="7" numFmtId="34">
    <oc r="F138">
      <v>4.29</v>
    </oc>
    <nc r="F138">
      <v>4.5999999999999996</v>
    </nc>
  </rcc>
  <rcc rId="12226" sId="7" numFmtId="34">
    <oc r="F139">
      <v>4.29</v>
    </oc>
    <nc r="F139">
      <v>4.5999999999999996</v>
    </nc>
  </rcc>
  <rcc rId="12227" sId="7" numFmtId="34">
    <oc r="F140">
      <v>4.29</v>
    </oc>
    <nc r="F140">
      <v>4.5999999999999996</v>
    </nc>
  </rcc>
  <rcc rId="12228" sId="7" numFmtId="34">
    <oc r="F141">
      <v>4.29</v>
    </oc>
    <nc r="F141">
      <v>4.5999999999999996</v>
    </nc>
  </rcc>
  <rcc rId="12229" sId="7" numFmtId="34">
    <oc r="F142">
      <v>4.29</v>
    </oc>
    <nc r="F142">
      <v>4.5999999999999996</v>
    </nc>
  </rcc>
  <rcc rId="12230" sId="7" numFmtId="34">
    <oc r="F143">
      <v>4.29</v>
    </oc>
    <nc r="F143">
      <v>4.5999999999999996</v>
    </nc>
  </rcc>
  <rcc rId="12231" sId="7" numFmtId="34">
    <oc r="F144">
      <v>4.29</v>
    </oc>
    <nc r="F144">
      <v>4.5999999999999996</v>
    </nc>
  </rcc>
  <rcc rId="12232" sId="7" numFmtId="34">
    <oc r="F145">
      <v>4.29</v>
    </oc>
    <nc r="F145">
      <v>4.5999999999999996</v>
    </nc>
  </rcc>
  <rcc rId="12233" sId="7" numFmtId="34">
    <oc r="F146">
      <v>4.29</v>
    </oc>
    <nc r="F146">
      <v>4.5999999999999996</v>
    </nc>
  </rcc>
  <rcc rId="12234" sId="7" numFmtId="34">
    <oc r="F147">
      <v>4.29</v>
    </oc>
    <nc r="F147">
      <v>4.5999999999999996</v>
    </nc>
  </rcc>
  <rcc rId="12235" sId="7" numFmtId="34">
    <oc r="F148">
      <v>4.29</v>
    </oc>
    <nc r="F148">
      <v>4.5999999999999996</v>
    </nc>
  </rcc>
  <rcc rId="12236" sId="7" numFmtId="34">
    <oc r="F149">
      <v>4.29</v>
    </oc>
    <nc r="F149">
      <v>4.5999999999999996</v>
    </nc>
  </rcc>
  <rcc rId="12237" sId="7" numFmtId="34">
    <oc r="F150">
      <v>4.29</v>
    </oc>
    <nc r="F150">
      <v>4.5999999999999996</v>
    </nc>
  </rcc>
  <rcc rId="12238" sId="7" numFmtId="34">
    <oc r="F151">
      <v>4.29</v>
    </oc>
    <nc r="F151">
      <v>4.5999999999999996</v>
    </nc>
  </rcc>
  <rcc rId="12239" sId="7" numFmtId="34">
    <oc r="F152">
      <v>4.29</v>
    </oc>
    <nc r="F152">
      <v>4.5999999999999996</v>
    </nc>
  </rcc>
  <rcc rId="12240" sId="7" numFmtId="34">
    <oc r="F153">
      <v>4.29</v>
    </oc>
    <nc r="F153">
      <v>4.5999999999999996</v>
    </nc>
  </rcc>
  <rcc rId="12241" sId="7" numFmtId="34">
    <oc r="F154">
      <v>4.29</v>
    </oc>
    <nc r="F154">
      <v>4.5999999999999996</v>
    </nc>
  </rcc>
  <rcc rId="12242" sId="7" numFmtId="34">
    <oc r="F155">
      <v>4.29</v>
    </oc>
    <nc r="F155">
      <v>4.5999999999999996</v>
    </nc>
  </rcc>
  <rcc rId="12243" sId="7" numFmtId="34">
    <oc r="F156">
      <v>4.29</v>
    </oc>
    <nc r="F156">
      <v>4.5999999999999996</v>
    </nc>
  </rcc>
  <rcc rId="12244" sId="7" numFmtId="34">
    <oc r="F157">
      <v>4.29</v>
    </oc>
    <nc r="F157">
      <v>4.5999999999999996</v>
    </nc>
  </rcc>
  <rcc rId="12245" sId="7" numFmtId="34">
    <oc r="F158">
      <v>4.29</v>
    </oc>
    <nc r="F158">
      <v>4.5999999999999996</v>
    </nc>
  </rcc>
  <rcc rId="12246" sId="7" numFmtId="34">
    <oc r="F159">
      <v>4.29</v>
    </oc>
    <nc r="F159">
      <v>4.5999999999999996</v>
    </nc>
  </rcc>
  <rcc rId="12247" sId="7" numFmtId="34">
    <oc r="F160">
      <v>4.29</v>
    </oc>
    <nc r="F160">
      <v>4.5999999999999996</v>
    </nc>
  </rcc>
  <rcc rId="12248" sId="7" numFmtId="34">
    <oc r="F161">
      <v>4.29</v>
    </oc>
    <nc r="F161">
      <v>4.5999999999999996</v>
    </nc>
  </rcc>
  <rcc rId="12249" sId="7" numFmtId="34">
    <oc r="F162">
      <v>4.29</v>
    </oc>
    <nc r="F162">
      <v>4.5999999999999996</v>
    </nc>
  </rcc>
  <rcc rId="12250" sId="7" numFmtId="34">
    <oc r="F163">
      <v>4.29</v>
    </oc>
    <nc r="F163">
      <v>4.5999999999999996</v>
    </nc>
  </rcc>
  <rcc rId="12251" sId="7" numFmtId="34">
    <oc r="F164">
      <v>4.29</v>
    </oc>
    <nc r="F164">
      <v>4.5999999999999996</v>
    </nc>
  </rcc>
  <rcc rId="12252" sId="7" numFmtId="34">
    <oc r="F165">
      <v>4.29</v>
    </oc>
    <nc r="F165">
      <v>4.5999999999999996</v>
    </nc>
  </rcc>
  <rcc rId="12253" sId="7" numFmtId="34">
    <oc r="F166">
      <v>4.29</v>
    </oc>
    <nc r="F166">
      <v>4.5999999999999996</v>
    </nc>
  </rcc>
  <rcc rId="12254" sId="7" numFmtId="34">
    <oc r="F167">
      <v>4.29</v>
    </oc>
    <nc r="F167">
      <v>4.5999999999999996</v>
    </nc>
  </rcc>
  <rcc rId="12255" sId="7" numFmtId="34">
    <oc r="F168">
      <v>4.29</v>
    </oc>
    <nc r="F168">
      <v>4.5999999999999996</v>
    </nc>
  </rcc>
  <rcc rId="12256" sId="7" numFmtId="34">
    <oc r="F169">
      <v>4.29</v>
    </oc>
    <nc r="F169">
      <v>4.5999999999999996</v>
    </nc>
  </rcc>
  <rcc rId="12257" sId="7" numFmtId="34">
    <oc r="F170">
      <v>4.29</v>
    </oc>
    <nc r="F170">
      <v>4.5999999999999996</v>
    </nc>
  </rcc>
  <rcc rId="12258" sId="7" numFmtId="34">
    <oc r="F171">
      <v>4.29</v>
    </oc>
    <nc r="F171">
      <v>4.5999999999999996</v>
    </nc>
  </rcc>
  <rcc rId="12259" sId="7" numFmtId="34">
    <oc r="F172">
      <v>4.29</v>
    </oc>
    <nc r="F172">
      <v>4.5999999999999996</v>
    </nc>
  </rcc>
  <rcc rId="12260" sId="7" numFmtId="34">
    <oc r="F173">
      <v>4.29</v>
    </oc>
    <nc r="F173">
      <v>4.5999999999999996</v>
    </nc>
  </rcc>
  <rcc rId="12261" sId="7" numFmtId="34">
    <oc r="F174">
      <v>4.29</v>
    </oc>
    <nc r="F174">
      <v>4.5999999999999996</v>
    </nc>
  </rcc>
  <rcc rId="12262" sId="7" numFmtId="34">
    <oc r="F175">
      <v>4.29</v>
    </oc>
    <nc r="F175">
      <v>4.5999999999999996</v>
    </nc>
  </rcc>
  <rcc rId="12263" sId="7" numFmtId="34">
    <oc r="F176">
      <v>4.29</v>
    </oc>
    <nc r="F176">
      <v>4.5999999999999996</v>
    </nc>
  </rcc>
  <rcc rId="12264" sId="7" numFmtId="34">
    <oc r="F177">
      <v>4.29</v>
    </oc>
    <nc r="F177">
      <v>4.5999999999999996</v>
    </nc>
  </rcc>
  <rcc rId="12265" sId="7" numFmtId="34">
    <oc r="F178">
      <v>4.29</v>
    </oc>
    <nc r="F178">
      <v>4.5999999999999996</v>
    </nc>
  </rcc>
  <rcc rId="12266" sId="7" numFmtId="34">
    <oc r="F179">
      <v>4.29</v>
    </oc>
    <nc r="F179">
      <v>4.5999999999999996</v>
    </nc>
  </rcc>
  <rcc rId="12267" sId="7" numFmtId="34">
    <oc r="F180">
      <v>4.29</v>
    </oc>
    <nc r="F180">
      <v>4.5999999999999996</v>
    </nc>
  </rcc>
  <rcc rId="12268" sId="7" numFmtId="34">
    <oc r="F181">
      <v>4.29</v>
    </oc>
    <nc r="F181">
      <v>4.5999999999999996</v>
    </nc>
  </rcc>
  <rcc rId="12269" sId="7" numFmtId="34">
    <oc r="F182">
      <v>4.29</v>
    </oc>
    <nc r="F182">
      <v>4.5999999999999996</v>
    </nc>
  </rcc>
  <rcc rId="12270" sId="7" numFmtId="34">
    <oc r="F183">
      <v>4.29</v>
    </oc>
    <nc r="F183">
      <v>4.5999999999999996</v>
    </nc>
  </rcc>
  <rcc rId="12271" sId="7" numFmtId="34">
    <oc r="F184">
      <v>4.29</v>
    </oc>
    <nc r="F184">
      <v>4.5999999999999996</v>
    </nc>
  </rcc>
  <rcc rId="12272" sId="7" numFmtId="34">
    <oc r="F185">
      <v>4.29</v>
    </oc>
    <nc r="F185">
      <v>4.5999999999999996</v>
    </nc>
  </rcc>
  <rcc rId="12273" sId="7" numFmtId="34">
    <oc r="F186">
      <v>4.29</v>
    </oc>
    <nc r="F186">
      <v>4.5999999999999996</v>
    </nc>
  </rcc>
  <rcc rId="12274" sId="7" numFmtId="34">
    <oc r="F187">
      <v>4.29</v>
    </oc>
    <nc r="F187">
      <v>4.5999999999999996</v>
    </nc>
  </rcc>
  <rcc rId="12275" sId="7" numFmtId="34">
    <oc r="F188">
      <v>4.29</v>
    </oc>
    <nc r="F188">
      <v>4.5999999999999996</v>
    </nc>
  </rcc>
  <rcc rId="12276" sId="7" numFmtId="34">
    <oc r="F189">
      <v>4.29</v>
    </oc>
    <nc r="F189">
      <v>4.5999999999999996</v>
    </nc>
  </rcc>
  <rcc rId="12277" sId="7" numFmtId="34">
    <oc r="F190">
      <v>4.29</v>
    </oc>
    <nc r="F190">
      <v>4.5999999999999996</v>
    </nc>
  </rcc>
  <rcc rId="12278" sId="7" numFmtId="34">
    <oc r="F191">
      <v>4.29</v>
    </oc>
    <nc r="F191">
      <v>4.5999999999999996</v>
    </nc>
  </rcc>
  <rcc rId="12279" sId="7" numFmtId="34">
    <oc r="F192">
      <v>4.29</v>
    </oc>
    <nc r="F192">
      <v>4.5999999999999996</v>
    </nc>
  </rcc>
  <rcc rId="12280" sId="7" numFmtId="34">
    <oc r="F193">
      <v>4.29</v>
    </oc>
    <nc r="F193">
      <v>4.5999999999999996</v>
    </nc>
  </rcc>
  <rcc rId="12281" sId="7" numFmtId="34">
    <oc r="F194">
      <v>4.29</v>
    </oc>
    <nc r="F194">
      <v>4.5999999999999996</v>
    </nc>
  </rcc>
  <rcc rId="12282" sId="7" numFmtId="34">
    <oc r="F195">
      <v>4.29</v>
    </oc>
    <nc r="F195">
      <v>4.5999999999999996</v>
    </nc>
  </rcc>
  <rcc rId="12283" sId="7" numFmtId="34">
    <oc r="F196">
      <v>4.29</v>
    </oc>
    <nc r="F196">
      <v>4.5999999999999996</v>
    </nc>
  </rcc>
  <rcc rId="12284" sId="7" numFmtId="34">
    <oc r="F197">
      <v>4.29</v>
    </oc>
    <nc r="F197">
      <v>4.5999999999999996</v>
    </nc>
  </rcc>
  <rcc rId="12285" sId="7" numFmtId="34">
    <oc r="F198">
      <v>4.29</v>
    </oc>
    <nc r="F198">
      <v>4.5999999999999996</v>
    </nc>
  </rcc>
  <rcc rId="12286" sId="7" numFmtId="34">
    <oc r="F199">
      <v>4.29</v>
    </oc>
    <nc r="F199">
      <v>4.5999999999999996</v>
    </nc>
  </rcc>
  <rcc rId="12287" sId="7" numFmtId="34">
    <oc r="F200">
      <v>4.29</v>
    </oc>
    <nc r="F200">
      <v>4.5999999999999996</v>
    </nc>
  </rcc>
  <rcc rId="12288" sId="7" numFmtId="34">
    <oc r="F201">
      <v>4.29</v>
    </oc>
    <nc r="F201">
      <v>4.5999999999999996</v>
    </nc>
  </rcc>
  <rcc rId="12289" sId="7" numFmtId="34">
    <oc r="F202">
      <v>4.29</v>
    </oc>
    <nc r="F202">
      <v>4.5999999999999996</v>
    </nc>
  </rcc>
  <rcc rId="12290" sId="7" numFmtId="34">
    <oc r="F203">
      <v>4.29</v>
    </oc>
    <nc r="F203">
      <v>4.5999999999999996</v>
    </nc>
  </rcc>
  <rcc rId="12291" sId="7" numFmtId="34">
    <oc r="F204">
      <v>4.29</v>
    </oc>
    <nc r="F204">
      <v>4.5999999999999996</v>
    </nc>
  </rcc>
  <rcc rId="12292" sId="7" numFmtId="34">
    <oc r="F205">
      <v>4.29</v>
    </oc>
    <nc r="F205">
      <v>4.5999999999999996</v>
    </nc>
  </rcc>
  <rcc rId="12293" sId="7" numFmtId="34">
    <oc r="F206">
      <v>4.29</v>
    </oc>
    <nc r="F206">
      <v>4.5999999999999996</v>
    </nc>
  </rcc>
  <rcc rId="12294" sId="7" numFmtId="34">
    <oc r="F207">
      <v>4.29</v>
    </oc>
    <nc r="F207">
      <v>4.5999999999999996</v>
    </nc>
  </rcc>
  <rcc rId="12295" sId="7" numFmtId="34">
    <oc r="F208">
      <v>4.29</v>
    </oc>
    <nc r="F208">
      <v>4.5999999999999996</v>
    </nc>
  </rcc>
  <rcc rId="12296" sId="7" numFmtId="34">
    <oc r="F209">
      <v>4.29</v>
    </oc>
    <nc r="F209">
      <v>4.5999999999999996</v>
    </nc>
  </rcc>
  <rcc rId="12297" sId="7" numFmtId="34">
    <oc r="F210">
      <v>4.29</v>
    </oc>
    <nc r="F210">
      <v>4.5999999999999996</v>
    </nc>
  </rcc>
  <rcc rId="12298" sId="7" numFmtId="34">
    <oc r="F211">
      <v>4.29</v>
    </oc>
    <nc r="F211">
      <v>4.5999999999999996</v>
    </nc>
  </rcc>
  <rcc rId="12299" sId="7" numFmtId="34">
    <oc r="F212">
      <v>4.29</v>
    </oc>
    <nc r="F212">
      <v>4.5999999999999996</v>
    </nc>
  </rcc>
  <rcc rId="12300" sId="7" numFmtId="34">
    <oc r="F213">
      <v>4.29</v>
    </oc>
    <nc r="F213">
      <v>4.5999999999999996</v>
    </nc>
  </rcc>
  <rcc rId="12301" sId="7" numFmtId="34">
    <oc r="F214">
      <v>4.29</v>
    </oc>
    <nc r="F214">
      <v>4.5999999999999996</v>
    </nc>
  </rcc>
  <rcc rId="12302" sId="7" numFmtId="34">
    <oc r="F215">
      <v>4.29</v>
    </oc>
    <nc r="F215">
      <v>4.5999999999999996</v>
    </nc>
  </rcc>
  <rcc rId="12303" sId="7" numFmtId="34">
    <oc r="F216">
      <v>4.29</v>
    </oc>
    <nc r="F216">
      <v>4.5999999999999996</v>
    </nc>
  </rcc>
  <rcc rId="12304" sId="7" numFmtId="34">
    <oc r="F217">
      <v>4.29</v>
    </oc>
    <nc r="F217">
      <v>4.5999999999999996</v>
    </nc>
  </rcc>
  <rcc rId="12305" sId="7" numFmtId="34">
    <oc r="F218">
      <v>4.29</v>
    </oc>
    <nc r="F218">
      <v>4.5999999999999996</v>
    </nc>
  </rcc>
  <rcc rId="12306" sId="7" numFmtId="34">
    <oc r="F219">
      <v>4.29</v>
    </oc>
    <nc r="F219">
      <v>4.5999999999999996</v>
    </nc>
  </rcc>
  <rcc rId="12307" sId="7" numFmtId="34">
    <oc r="F220">
      <v>4.29</v>
    </oc>
    <nc r="F220">
      <v>4.5999999999999996</v>
    </nc>
  </rcc>
  <rcc rId="12308" sId="7" numFmtId="34">
    <oc r="F221">
      <v>4.29</v>
    </oc>
    <nc r="F221">
      <v>4.5999999999999996</v>
    </nc>
  </rcc>
  <rcc rId="12309" sId="8" numFmtId="34">
    <oc r="F17">
      <v>4.29</v>
    </oc>
    <nc r="F17">
      <v>4.5999999999999996</v>
    </nc>
  </rcc>
  <rcc rId="12310" sId="8" numFmtId="34">
    <oc r="F18">
      <v>4.29</v>
    </oc>
    <nc r="F18">
      <v>4.5999999999999996</v>
    </nc>
  </rcc>
  <rcc rId="12311" sId="8" numFmtId="34">
    <oc r="F19">
      <v>4.29</v>
    </oc>
    <nc r="F19">
      <v>4.5999999999999996</v>
    </nc>
  </rcc>
  <rcc rId="12312" sId="8" numFmtId="34">
    <oc r="F20">
      <v>4.29</v>
    </oc>
    <nc r="F20">
      <v>4.5999999999999996</v>
    </nc>
  </rcc>
  <rcc rId="12313" sId="8" numFmtId="34">
    <oc r="F21">
      <v>4.29</v>
    </oc>
    <nc r="F21">
      <v>4.5999999999999996</v>
    </nc>
  </rcc>
  <rcc rId="12314" sId="8" numFmtId="34">
    <oc r="F22">
      <v>4.29</v>
    </oc>
    <nc r="F22">
      <v>4.5999999999999996</v>
    </nc>
  </rcc>
  <rcc rId="12315" sId="8" numFmtId="34">
    <oc r="F23">
      <v>4.29</v>
    </oc>
    <nc r="F23">
      <v>4.5999999999999996</v>
    </nc>
  </rcc>
  <rcc rId="12316" sId="8" numFmtId="34">
    <oc r="F24">
      <v>4.29</v>
    </oc>
    <nc r="F24">
      <v>4.5999999999999996</v>
    </nc>
  </rcc>
  <rcc rId="12317" sId="8" numFmtId="34">
    <oc r="F25">
      <v>4.29</v>
    </oc>
    <nc r="F25">
      <v>4.5999999999999996</v>
    </nc>
  </rcc>
  <rcc rId="12318" sId="8" numFmtId="34">
    <oc r="F26">
      <v>4.29</v>
    </oc>
    <nc r="F26">
      <v>4.5999999999999996</v>
    </nc>
  </rcc>
  <rcc rId="12319" sId="8" numFmtId="34">
    <oc r="F27">
      <v>4.29</v>
    </oc>
    <nc r="F27">
      <v>4.5999999999999996</v>
    </nc>
  </rcc>
  <rcc rId="12320" sId="8" numFmtId="34">
    <oc r="F28">
      <v>4.29</v>
    </oc>
    <nc r="F28">
      <v>4.5999999999999996</v>
    </nc>
  </rcc>
  <rcc rId="12321" sId="8" numFmtId="34">
    <oc r="F29">
      <v>4.29</v>
    </oc>
    <nc r="F29">
      <v>4.5999999999999996</v>
    </nc>
  </rcc>
  <rcc rId="12322" sId="8" numFmtId="34">
    <oc r="F30">
      <v>4.29</v>
    </oc>
    <nc r="F30">
      <v>4.5999999999999996</v>
    </nc>
  </rcc>
  <rcc rId="12323" sId="8" numFmtId="34">
    <oc r="F31">
      <v>4.29</v>
    </oc>
    <nc r="F31">
      <v>4.5999999999999996</v>
    </nc>
  </rcc>
  <rcc rId="12324" sId="8" numFmtId="34">
    <oc r="F32">
      <v>4.29</v>
    </oc>
    <nc r="F32">
      <v>4.5999999999999996</v>
    </nc>
  </rcc>
  <rcc rId="12325" sId="8" numFmtId="34">
    <oc r="F33">
      <v>4.29</v>
    </oc>
    <nc r="F33">
      <v>4.5999999999999996</v>
    </nc>
  </rcc>
  <rcc rId="12326" sId="8" numFmtId="34">
    <oc r="F34">
      <v>4.29</v>
    </oc>
    <nc r="F34">
      <v>4.5999999999999996</v>
    </nc>
  </rcc>
  <rcc rId="12327" sId="8" numFmtId="34">
    <oc r="F35">
      <v>4.29</v>
    </oc>
    <nc r="F35">
      <v>4.5999999999999996</v>
    </nc>
  </rcc>
  <rcc rId="12328" sId="8" numFmtId="34">
    <oc r="F36">
      <v>4.29</v>
    </oc>
    <nc r="F36">
      <v>4.5999999999999996</v>
    </nc>
  </rcc>
  <rcc rId="12329" sId="8" numFmtId="34">
    <oc r="F37">
      <v>4.29</v>
    </oc>
    <nc r="F37">
      <v>4.5999999999999996</v>
    </nc>
  </rcc>
  <rcc rId="12330" sId="8" numFmtId="34">
    <oc r="F38">
      <v>4.29</v>
    </oc>
    <nc r="F38">
      <v>4.5999999999999996</v>
    </nc>
  </rcc>
  <rcc rId="12331" sId="8" numFmtId="34">
    <oc r="F39">
      <v>4.29</v>
    </oc>
    <nc r="F39">
      <v>4.5999999999999996</v>
    </nc>
  </rcc>
  <rcc rId="12332" sId="8" numFmtId="34">
    <oc r="F40">
      <v>4.29</v>
    </oc>
    <nc r="F40">
      <v>4.5999999999999996</v>
    </nc>
  </rcc>
  <rcc rId="12333" sId="8" numFmtId="34">
    <oc r="F41">
      <v>4.29</v>
    </oc>
    <nc r="F41">
      <v>4.5999999999999996</v>
    </nc>
  </rcc>
  <rcc rId="12334" sId="8" numFmtId="34">
    <oc r="F42">
      <v>4.29</v>
    </oc>
    <nc r="F42">
      <v>4.5999999999999996</v>
    </nc>
  </rcc>
  <rcc rId="12335" sId="8" numFmtId="34">
    <oc r="F43">
      <v>4.29</v>
    </oc>
    <nc r="F43">
      <v>4.5999999999999996</v>
    </nc>
  </rcc>
  <rcc rId="12336" sId="8" numFmtId="34">
    <oc r="F44">
      <v>4.29</v>
    </oc>
    <nc r="F44">
      <v>4.5999999999999996</v>
    </nc>
  </rcc>
  <rcc rId="12337" sId="8" numFmtId="34">
    <oc r="F45">
      <v>4.29</v>
    </oc>
    <nc r="F45">
      <v>4.5999999999999996</v>
    </nc>
  </rcc>
  <rcc rId="12338" sId="8" numFmtId="34">
    <oc r="F46">
      <v>4.29</v>
    </oc>
    <nc r="F46">
      <v>4.5999999999999996</v>
    </nc>
  </rcc>
  <rcc rId="12339" sId="8" numFmtId="34">
    <oc r="F47">
      <v>4.29</v>
    </oc>
    <nc r="F47">
      <v>4.5999999999999996</v>
    </nc>
  </rcc>
  <rcc rId="12340" sId="8" numFmtId="34">
    <oc r="F48">
      <v>4.29</v>
    </oc>
    <nc r="F48">
      <v>4.5999999999999996</v>
    </nc>
  </rcc>
  <rcc rId="12341" sId="8" numFmtId="34">
    <oc r="F49">
      <v>4.29</v>
    </oc>
    <nc r="F49">
      <v>4.5999999999999996</v>
    </nc>
  </rcc>
  <rcc rId="12342" sId="8" numFmtId="34">
    <oc r="F50">
      <v>4.29</v>
    </oc>
    <nc r="F50">
      <v>4.5999999999999996</v>
    </nc>
  </rcc>
  <rcc rId="12343" sId="8" numFmtId="34">
    <oc r="F51">
      <v>4.29</v>
    </oc>
    <nc r="F51">
      <v>4.5999999999999996</v>
    </nc>
  </rcc>
  <rcc rId="12344" sId="8" numFmtId="34">
    <oc r="F52">
      <v>4.29</v>
    </oc>
    <nc r="F52">
      <v>4.5999999999999996</v>
    </nc>
  </rcc>
  <rcc rId="12345" sId="8" numFmtId="34">
    <oc r="F53">
      <v>4.29</v>
    </oc>
    <nc r="F53">
      <v>4.5999999999999996</v>
    </nc>
  </rcc>
  <rcc rId="12346" sId="8" numFmtId="34">
    <oc r="F54">
      <v>4.29</v>
    </oc>
    <nc r="F54">
      <v>4.5999999999999996</v>
    </nc>
  </rcc>
  <rcc rId="12347" sId="8" numFmtId="34">
    <oc r="F55">
      <v>4.29</v>
    </oc>
    <nc r="F55">
      <v>4.5999999999999996</v>
    </nc>
  </rcc>
  <rcc rId="12348" sId="8" numFmtId="34">
    <oc r="F56">
      <v>4.29</v>
    </oc>
    <nc r="F56">
      <v>4.5999999999999996</v>
    </nc>
  </rcc>
  <rcc rId="12349" sId="8" numFmtId="34">
    <oc r="F57">
      <v>4.29</v>
    </oc>
    <nc r="F57">
      <v>4.5999999999999996</v>
    </nc>
  </rcc>
  <rcc rId="12350" sId="8" numFmtId="34">
    <oc r="F58">
      <v>4.29</v>
    </oc>
    <nc r="F58">
      <v>4.5999999999999996</v>
    </nc>
  </rcc>
  <rcc rId="12351" sId="8" numFmtId="34">
    <oc r="F59">
      <v>4.29</v>
    </oc>
    <nc r="F59">
      <v>4.5999999999999996</v>
    </nc>
  </rcc>
  <rcc rId="12352" sId="8" numFmtId="34">
    <oc r="F60">
      <v>4.29</v>
    </oc>
    <nc r="F60">
      <v>4.5999999999999996</v>
    </nc>
  </rcc>
  <rcc rId="12353" sId="8" numFmtId="34">
    <oc r="F61">
      <v>4.29</v>
    </oc>
    <nc r="F61">
      <v>4.5999999999999996</v>
    </nc>
  </rcc>
  <rcc rId="12354" sId="8" numFmtId="34">
    <oc r="F62">
      <v>4.29</v>
    </oc>
    <nc r="F62">
      <v>4.5999999999999996</v>
    </nc>
  </rcc>
  <rcc rId="12355" sId="8" numFmtId="34">
    <oc r="F63">
      <v>4.29</v>
    </oc>
    <nc r="F63">
      <v>4.5999999999999996</v>
    </nc>
  </rcc>
  <rcc rId="12356" sId="8" numFmtId="34">
    <oc r="F64">
      <v>4.29</v>
    </oc>
    <nc r="F64">
      <v>4.5999999999999996</v>
    </nc>
  </rcc>
  <rcc rId="12357" sId="8" numFmtId="34">
    <oc r="F65">
      <v>4.29</v>
    </oc>
    <nc r="F65">
      <v>4.5999999999999996</v>
    </nc>
  </rcc>
  <rcc rId="12358" sId="8" numFmtId="34">
    <oc r="F66">
      <v>4.29</v>
    </oc>
    <nc r="F66">
      <v>4.5999999999999996</v>
    </nc>
  </rcc>
  <rcc rId="12359" sId="8" numFmtId="34">
    <oc r="F67">
      <v>4.29</v>
    </oc>
    <nc r="F67">
      <v>4.5999999999999996</v>
    </nc>
  </rcc>
  <rcc rId="12360" sId="8" numFmtId="34">
    <oc r="F68">
      <v>4.29</v>
    </oc>
    <nc r="F68">
      <v>4.5999999999999996</v>
    </nc>
  </rcc>
  <rcc rId="12361" sId="8" numFmtId="34">
    <oc r="F69">
      <v>4.29</v>
    </oc>
    <nc r="F69">
      <v>4.5999999999999996</v>
    </nc>
  </rcc>
  <rcc rId="12362" sId="8" numFmtId="34">
    <oc r="F70">
      <v>4.29</v>
    </oc>
    <nc r="F70">
      <v>4.5999999999999996</v>
    </nc>
  </rcc>
  <rcc rId="12363" sId="8" numFmtId="34">
    <oc r="F71">
      <v>4.29</v>
    </oc>
    <nc r="F71">
      <v>4.5999999999999996</v>
    </nc>
  </rcc>
  <rcc rId="12364" sId="8" numFmtId="34">
    <oc r="F72">
      <v>4.29</v>
    </oc>
    <nc r="F72">
      <v>4.5999999999999996</v>
    </nc>
  </rcc>
  <rcc rId="12365" sId="8" numFmtId="34">
    <oc r="F73">
      <v>4.29</v>
    </oc>
    <nc r="F73">
      <v>4.5999999999999996</v>
    </nc>
  </rcc>
  <rcc rId="12366" sId="8" numFmtId="34">
    <oc r="F74">
      <v>4.29</v>
    </oc>
    <nc r="F74">
      <v>4.5999999999999996</v>
    </nc>
  </rcc>
  <rcc rId="12367" sId="8" numFmtId="34">
    <oc r="F75">
      <v>4.29</v>
    </oc>
    <nc r="F75">
      <v>4.5999999999999996</v>
    </nc>
  </rcc>
  <rcc rId="12368" sId="8" numFmtId="34">
    <oc r="F76">
      <v>4.29</v>
    </oc>
    <nc r="F76">
      <v>4.5999999999999996</v>
    </nc>
  </rcc>
  <rcc rId="12369" sId="8" numFmtId="34">
    <oc r="F77">
      <v>4.29</v>
    </oc>
    <nc r="F77">
      <v>4.5999999999999996</v>
    </nc>
  </rcc>
  <rcc rId="12370" sId="8" numFmtId="34">
    <oc r="F78">
      <v>4.29</v>
    </oc>
    <nc r="F78">
      <v>4.5999999999999996</v>
    </nc>
  </rcc>
  <rcc rId="12371" sId="8" numFmtId="34">
    <oc r="F79">
      <v>4.29</v>
    </oc>
    <nc r="F79">
      <v>4.5999999999999996</v>
    </nc>
  </rcc>
  <rcc rId="12372" sId="8" numFmtId="34">
    <oc r="F80">
      <v>4.29</v>
    </oc>
    <nc r="F80">
      <v>4.5999999999999996</v>
    </nc>
  </rcc>
  <rcc rId="12373" sId="8" numFmtId="34">
    <oc r="F81">
      <v>4.29</v>
    </oc>
    <nc r="F81">
      <v>4.5999999999999996</v>
    </nc>
  </rcc>
  <rcc rId="12374" sId="8" numFmtId="34">
    <oc r="F82">
      <v>4.29</v>
    </oc>
    <nc r="F82">
      <v>4.5999999999999996</v>
    </nc>
  </rcc>
  <rcc rId="12375" sId="8" numFmtId="34">
    <oc r="F83">
      <v>4.29</v>
    </oc>
    <nc r="F83">
      <v>4.5999999999999996</v>
    </nc>
  </rcc>
  <rcc rId="12376" sId="8" numFmtId="34">
    <oc r="F84">
      <v>4.29</v>
    </oc>
    <nc r="F84">
      <v>4.5999999999999996</v>
    </nc>
  </rcc>
  <rcc rId="12377" sId="8" numFmtId="34">
    <oc r="F85">
      <v>4.29</v>
    </oc>
    <nc r="F85">
      <v>4.5999999999999996</v>
    </nc>
  </rcc>
  <rcc rId="12378" sId="8" numFmtId="34">
    <oc r="F86">
      <v>4.29</v>
    </oc>
    <nc r="F86">
      <v>4.5999999999999996</v>
    </nc>
  </rcc>
  <rcc rId="12379" sId="8" numFmtId="34">
    <oc r="F87">
      <v>4.29</v>
    </oc>
    <nc r="F87">
      <v>4.5999999999999996</v>
    </nc>
  </rcc>
  <rcc rId="12380" sId="8" numFmtId="34">
    <oc r="F88">
      <v>4.29</v>
    </oc>
    <nc r="F88">
      <v>4.5999999999999996</v>
    </nc>
  </rcc>
  <rcc rId="12381" sId="8" numFmtId="34">
    <oc r="F89">
      <v>4.29</v>
    </oc>
    <nc r="F89">
      <v>4.5999999999999996</v>
    </nc>
  </rcc>
  <rcc rId="12382" sId="8" numFmtId="34">
    <oc r="F90">
      <v>4.29</v>
    </oc>
    <nc r="F90">
      <v>4.5999999999999996</v>
    </nc>
  </rcc>
  <rcc rId="12383" sId="8" numFmtId="34">
    <oc r="F91">
      <v>4.29</v>
    </oc>
    <nc r="F91">
      <v>4.5999999999999996</v>
    </nc>
  </rcc>
  <rcc rId="12384" sId="8" numFmtId="34">
    <oc r="F92">
      <v>4.29</v>
    </oc>
    <nc r="F92">
      <v>4.5999999999999996</v>
    </nc>
  </rcc>
  <rcc rId="12385" sId="8" numFmtId="34">
    <oc r="F93">
      <v>4.29</v>
    </oc>
    <nc r="F93">
      <v>4.5999999999999996</v>
    </nc>
  </rcc>
  <rcc rId="12386" sId="8" numFmtId="34">
    <oc r="F94">
      <v>4.29</v>
    </oc>
    <nc r="F94">
      <v>4.5999999999999996</v>
    </nc>
  </rcc>
  <rcc rId="12387" sId="8" numFmtId="34">
    <oc r="F95">
      <v>4.29</v>
    </oc>
    <nc r="F95">
      <v>4.5999999999999996</v>
    </nc>
  </rcc>
  <rcc rId="12388" sId="8" numFmtId="34">
    <oc r="F96">
      <v>4.29</v>
    </oc>
    <nc r="F96">
      <v>4.5999999999999996</v>
    </nc>
  </rcc>
  <rcc rId="12389" sId="8" numFmtId="34">
    <oc r="F97">
      <v>4.29</v>
    </oc>
    <nc r="F97">
      <v>4.5999999999999996</v>
    </nc>
  </rcc>
  <rcc rId="12390" sId="8" numFmtId="34">
    <oc r="F98">
      <v>4.29</v>
    </oc>
    <nc r="F98">
      <v>4.5999999999999996</v>
    </nc>
  </rcc>
  <rcc rId="12391" sId="8" numFmtId="34">
    <oc r="F99">
      <v>4.29</v>
    </oc>
    <nc r="F99">
      <v>4.5999999999999996</v>
    </nc>
  </rcc>
  <rcc rId="12392" sId="8" numFmtId="34">
    <oc r="F100">
      <v>4.29</v>
    </oc>
    <nc r="F100">
      <v>4.5999999999999996</v>
    </nc>
  </rcc>
  <rcc rId="12393" sId="8" numFmtId="34">
    <oc r="F101">
      <v>4.29</v>
    </oc>
    <nc r="F101">
      <v>4.5999999999999996</v>
    </nc>
  </rcc>
  <rcc rId="12394" sId="8" numFmtId="34">
    <oc r="F102">
      <v>4.29</v>
    </oc>
    <nc r="F102">
      <v>4.5999999999999996</v>
    </nc>
  </rcc>
  <rcc rId="12395" sId="8" numFmtId="34">
    <oc r="F103">
      <v>4.29</v>
    </oc>
    <nc r="F103">
      <v>4.5999999999999996</v>
    </nc>
  </rcc>
  <rcc rId="12396" sId="8" numFmtId="34">
    <oc r="F104">
      <v>4.29</v>
    </oc>
    <nc r="F104">
      <v>4.5999999999999996</v>
    </nc>
  </rcc>
  <rcc rId="12397" sId="8" numFmtId="34">
    <oc r="F105">
      <v>4.29</v>
    </oc>
    <nc r="F105">
      <v>4.5999999999999996</v>
    </nc>
  </rcc>
  <rcc rId="12398" sId="8" numFmtId="34">
    <oc r="F106">
      <v>4.29</v>
    </oc>
    <nc r="F106">
      <v>4.5999999999999996</v>
    </nc>
  </rcc>
  <rcc rId="12399" sId="8" numFmtId="34">
    <oc r="F107">
      <v>4.29</v>
    </oc>
    <nc r="F107">
      <v>4.5999999999999996</v>
    </nc>
  </rcc>
  <rcc rId="12400" sId="8" numFmtId="34">
    <oc r="F108">
      <v>4.29</v>
    </oc>
    <nc r="F108">
      <v>4.5999999999999996</v>
    </nc>
  </rcc>
  <rcc rId="12401" sId="8" numFmtId="34">
    <oc r="F109">
      <v>4.29</v>
    </oc>
    <nc r="F109">
      <v>4.5999999999999996</v>
    </nc>
  </rcc>
  <rcc rId="12402" sId="8" numFmtId="34">
    <oc r="F110">
      <v>4.29</v>
    </oc>
    <nc r="F110">
      <v>4.5999999999999996</v>
    </nc>
  </rcc>
  <rcc rId="12403" sId="8" numFmtId="34">
    <oc r="F111">
      <v>4.29</v>
    </oc>
    <nc r="F111">
      <v>4.5999999999999996</v>
    </nc>
  </rcc>
  <rcc rId="12404" sId="8" numFmtId="34">
    <oc r="F112">
      <v>4.29</v>
    </oc>
    <nc r="F112">
      <v>4.5999999999999996</v>
    </nc>
  </rcc>
  <rcc rId="12405" sId="8" numFmtId="34">
    <oc r="F113">
      <v>4.29</v>
    </oc>
    <nc r="F113">
      <v>4.5999999999999996</v>
    </nc>
  </rcc>
  <rcc rId="12406" sId="8" numFmtId="34">
    <oc r="F114">
      <v>4.29</v>
    </oc>
    <nc r="F114">
      <v>4.5999999999999996</v>
    </nc>
  </rcc>
  <rcc rId="12407" sId="8" numFmtId="34">
    <oc r="F115">
      <v>4.29</v>
    </oc>
    <nc r="F115">
      <v>4.5999999999999996</v>
    </nc>
  </rcc>
  <rcc rId="12408" sId="8" numFmtId="34">
    <oc r="F116">
      <v>4.29</v>
    </oc>
    <nc r="F116">
      <v>4.5999999999999996</v>
    </nc>
  </rcc>
  <rcc rId="12409" sId="8" numFmtId="34">
    <oc r="F117">
      <v>4.29</v>
    </oc>
    <nc r="F117">
      <v>4.5999999999999996</v>
    </nc>
  </rcc>
  <rcc rId="12410" sId="8" numFmtId="34">
    <oc r="F118">
      <v>4.29</v>
    </oc>
    <nc r="F118">
      <v>4.5999999999999996</v>
    </nc>
  </rcc>
  <rcc rId="12411" sId="8" numFmtId="34">
    <oc r="F119">
      <v>4.29</v>
    </oc>
    <nc r="F119">
      <v>4.5999999999999996</v>
    </nc>
  </rcc>
  <rcc rId="12412" sId="8" numFmtId="34">
    <oc r="F120">
      <v>4.29</v>
    </oc>
    <nc r="F120">
      <v>4.5999999999999996</v>
    </nc>
  </rcc>
  <rcc rId="12413" sId="8" numFmtId="34">
    <oc r="F121">
      <v>4.29</v>
    </oc>
    <nc r="F121">
      <v>4.5999999999999996</v>
    </nc>
  </rcc>
  <rcc rId="12414" sId="8" numFmtId="34">
    <oc r="F122">
      <v>4.29</v>
    </oc>
    <nc r="F122">
      <v>4.5999999999999996</v>
    </nc>
  </rcc>
  <rcc rId="12415" sId="8" numFmtId="34">
    <oc r="F123">
      <v>4.29</v>
    </oc>
    <nc r="F123">
      <v>4.5999999999999996</v>
    </nc>
  </rcc>
  <rcc rId="12416" sId="8" numFmtId="34">
    <oc r="F124">
      <v>4.29</v>
    </oc>
    <nc r="F124">
      <v>4.5999999999999996</v>
    </nc>
  </rcc>
  <rcc rId="12417" sId="8" numFmtId="34">
    <oc r="F125">
      <v>4.29</v>
    </oc>
    <nc r="F125">
      <v>4.5999999999999996</v>
    </nc>
  </rcc>
  <rcc rId="12418" sId="8" numFmtId="34">
    <oc r="F126">
      <v>4.29</v>
    </oc>
    <nc r="F126">
      <v>4.5999999999999996</v>
    </nc>
  </rcc>
  <rcc rId="12419" sId="8" numFmtId="34">
    <oc r="F127">
      <v>4.29</v>
    </oc>
    <nc r="F127">
      <v>4.5999999999999996</v>
    </nc>
  </rcc>
  <rcc rId="12420" sId="8" numFmtId="34">
    <oc r="F128">
      <v>4.29</v>
    </oc>
    <nc r="F128">
      <v>4.5999999999999996</v>
    </nc>
  </rcc>
  <rcc rId="12421" sId="8" numFmtId="34">
    <oc r="F129">
      <v>4.29</v>
    </oc>
    <nc r="F129">
      <v>4.5999999999999996</v>
    </nc>
  </rcc>
  <rcc rId="12422" sId="8" numFmtId="34">
    <oc r="F130">
      <v>4.29</v>
    </oc>
    <nc r="F130">
      <v>4.5999999999999996</v>
    </nc>
  </rcc>
  <rcc rId="12423" sId="8" numFmtId="34">
    <oc r="F131">
      <v>4.29</v>
    </oc>
    <nc r="F131">
      <v>4.5999999999999996</v>
    </nc>
  </rcc>
  <rcc rId="12424" sId="8" numFmtId="34">
    <oc r="F132">
      <v>4.29</v>
    </oc>
    <nc r="F132">
      <v>4.5999999999999996</v>
    </nc>
  </rcc>
  <rcc rId="12425" sId="8" numFmtId="34">
    <oc r="F133">
      <v>4.29</v>
    </oc>
    <nc r="F133">
      <v>4.5999999999999996</v>
    </nc>
  </rcc>
  <rcc rId="12426" sId="8" numFmtId="34">
    <oc r="F134">
      <v>4.29</v>
    </oc>
    <nc r="F134">
      <v>4.5999999999999996</v>
    </nc>
  </rcc>
  <rcc rId="12427" sId="8" numFmtId="34">
    <oc r="F135">
      <v>4.29</v>
    </oc>
    <nc r="F135">
      <v>4.5999999999999996</v>
    </nc>
  </rcc>
  <rcc rId="12428" sId="8" numFmtId="34">
    <oc r="F136">
      <v>4.29</v>
    </oc>
    <nc r="F136">
      <v>4.5999999999999996</v>
    </nc>
  </rcc>
  <rcc rId="12429" sId="8" numFmtId="34">
    <oc r="F137">
      <v>4.29</v>
    </oc>
    <nc r="F137">
      <v>4.5999999999999996</v>
    </nc>
  </rcc>
  <rcc rId="12430" sId="8" numFmtId="34">
    <oc r="F138">
      <v>4.29</v>
    </oc>
    <nc r="F138">
      <v>4.5999999999999996</v>
    </nc>
  </rcc>
  <rcc rId="12431" sId="8" numFmtId="34">
    <oc r="F139">
      <v>4.29</v>
    </oc>
    <nc r="F139">
      <v>4.5999999999999996</v>
    </nc>
  </rcc>
  <rcc rId="12432" sId="8" numFmtId="34">
    <oc r="F140">
      <v>4.29</v>
    </oc>
    <nc r="F140">
      <v>4.5999999999999996</v>
    </nc>
  </rcc>
  <rcc rId="12433" sId="8" numFmtId="34">
    <oc r="F141">
      <v>4.29</v>
    </oc>
    <nc r="F141">
      <v>4.5999999999999996</v>
    </nc>
  </rcc>
  <rcc rId="12434" sId="8" numFmtId="34">
    <oc r="F142">
      <v>4.29</v>
    </oc>
    <nc r="F142">
      <v>4.5999999999999996</v>
    </nc>
  </rcc>
  <rcc rId="12435" sId="8" numFmtId="34">
    <oc r="F143">
      <v>4.29</v>
    </oc>
    <nc r="F143">
      <v>4.5999999999999996</v>
    </nc>
  </rcc>
  <rcc rId="12436" sId="8" numFmtId="34">
    <oc r="F144">
      <v>4.29</v>
    </oc>
    <nc r="F144">
      <v>4.5999999999999996</v>
    </nc>
  </rcc>
  <rcc rId="12437" sId="8" numFmtId="34">
    <oc r="F145">
      <v>4.29</v>
    </oc>
    <nc r="F145">
      <v>4.5999999999999996</v>
    </nc>
  </rcc>
  <rcc rId="12438" sId="8" numFmtId="34">
    <oc r="F146">
      <v>4.29</v>
    </oc>
    <nc r="F146">
      <v>4.5999999999999996</v>
    </nc>
  </rcc>
  <rcc rId="12439" sId="8" numFmtId="34">
    <oc r="F147">
      <v>4.29</v>
    </oc>
    <nc r="F147">
      <v>4.5999999999999996</v>
    </nc>
  </rcc>
  <rcc rId="12440" sId="8" numFmtId="34">
    <oc r="F148">
      <v>4.29</v>
    </oc>
    <nc r="F148">
      <v>4.5999999999999996</v>
    </nc>
  </rcc>
  <rcc rId="12441" sId="8" numFmtId="34">
    <oc r="F149">
      <v>4.29</v>
    </oc>
    <nc r="F149">
      <v>4.5999999999999996</v>
    </nc>
  </rcc>
  <rcc rId="12442" sId="8" numFmtId="34">
    <oc r="F150">
      <v>4.29</v>
    </oc>
    <nc r="F150">
      <v>4.5999999999999996</v>
    </nc>
  </rcc>
  <rcc rId="12443" sId="8" numFmtId="34">
    <oc r="F151">
      <v>4.29</v>
    </oc>
    <nc r="F151">
      <v>4.5999999999999996</v>
    </nc>
  </rcc>
  <rcc rId="12444" sId="8" numFmtId="34">
    <oc r="F152">
      <v>4.29</v>
    </oc>
    <nc r="F152">
      <v>4.5999999999999996</v>
    </nc>
  </rcc>
  <rcc rId="12445" sId="8" numFmtId="34">
    <oc r="F153">
      <v>4.29</v>
    </oc>
    <nc r="F153">
      <v>4.5999999999999996</v>
    </nc>
  </rcc>
  <rcc rId="12446" sId="8" numFmtId="34">
    <oc r="F154">
      <v>4.29</v>
    </oc>
    <nc r="F154">
      <v>4.5999999999999996</v>
    </nc>
  </rcc>
  <rcc rId="12447" sId="8" numFmtId="34">
    <oc r="F155">
      <v>4.29</v>
    </oc>
    <nc r="F155">
      <v>4.5999999999999996</v>
    </nc>
  </rcc>
  <rcc rId="12448" sId="8" numFmtId="34">
    <oc r="F156">
      <v>4.29</v>
    </oc>
    <nc r="F156">
      <v>4.5999999999999996</v>
    </nc>
  </rcc>
  <rcc rId="12449" sId="8" numFmtId="34">
    <oc r="F157">
      <v>4.29</v>
    </oc>
    <nc r="F157">
      <v>4.5999999999999996</v>
    </nc>
  </rcc>
  <rcc rId="12450" sId="8" numFmtId="34">
    <oc r="F158">
      <v>4.29</v>
    </oc>
    <nc r="F158">
      <v>4.5999999999999996</v>
    </nc>
  </rcc>
  <rcc rId="12451" sId="8" numFmtId="34">
    <oc r="F159">
      <v>4.29</v>
    </oc>
    <nc r="F159">
      <v>4.5999999999999996</v>
    </nc>
  </rcc>
  <rcc rId="12452" sId="8" numFmtId="34">
    <oc r="F160">
      <v>4.29</v>
    </oc>
    <nc r="F160">
      <v>4.5999999999999996</v>
    </nc>
  </rcc>
  <rcc rId="12453" sId="8" numFmtId="34">
    <oc r="F161">
      <v>4.29</v>
    </oc>
    <nc r="F161">
      <v>4.5999999999999996</v>
    </nc>
  </rcc>
  <rcc rId="12454" sId="8" numFmtId="34">
    <oc r="F162">
      <v>4.29</v>
    </oc>
    <nc r="F162">
      <v>4.5999999999999996</v>
    </nc>
  </rcc>
  <rcc rId="12455" sId="8" numFmtId="34">
    <oc r="F163">
      <v>4.29</v>
    </oc>
    <nc r="F163">
      <v>4.5999999999999996</v>
    </nc>
  </rcc>
  <rcc rId="12456" sId="8" numFmtId="34">
    <oc r="F164">
      <v>4.29</v>
    </oc>
    <nc r="F164">
      <v>4.5999999999999996</v>
    </nc>
  </rcc>
  <rcc rId="12457" sId="8" numFmtId="34">
    <oc r="F165">
      <v>4.29</v>
    </oc>
    <nc r="F165">
      <v>4.5999999999999996</v>
    </nc>
  </rcc>
  <rcc rId="12458" sId="8" numFmtId="34">
    <oc r="F166">
      <v>4.29</v>
    </oc>
    <nc r="F166">
      <v>4.5999999999999996</v>
    </nc>
  </rcc>
  <rcc rId="12459" sId="8" numFmtId="34">
    <oc r="F167">
      <v>4.29</v>
    </oc>
    <nc r="F167">
      <v>4.5999999999999996</v>
    </nc>
  </rcc>
  <rcc rId="12460" sId="8" numFmtId="34">
    <oc r="F168">
      <v>4.29</v>
    </oc>
    <nc r="F168">
      <v>4.5999999999999996</v>
    </nc>
  </rcc>
  <rcc rId="12461" sId="8" numFmtId="34">
    <oc r="F169">
      <v>4.29</v>
    </oc>
    <nc r="F169">
      <v>4.5999999999999996</v>
    </nc>
  </rcc>
  <rcc rId="12462" sId="8" numFmtId="34">
    <oc r="F170">
      <v>4.29</v>
    </oc>
    <nc r="F170">
      <v>4.5999999999999996</v>
    </nc>
  </rcc>
  <rcc rId="12463" sId="8" numFmtId="34">
    <oc r="F171">
      <v>4.29</v>
    </oc>
    <nc r="F171">
      <v>4.5999999999999996</v>
    </nc>
  </rcc>
  <rcc rId="12464" sId="8" numFmtId="34">
    <oc r="F172">
      <v>4.29</v>
    </oc>
    <nc r="F172">
      <v>4.5999999999999996</v>
    </nc>
  </rcc>
  <rcc rId="12465" sId="8" numFmtId="34">
    <oc r="F173">
      <v>4.29</v>
    </oc>
    <nc r="F173">
      <v>4.5999999999999996</v>
    </nc>
  </rcc>
  <rcc rId="12466" sId="8" numFmtId="34">
    <oc r="F174">
      <v>4.29</v>
    </oc>
    <nc r="F174">
      <v>4.5999999999999996</v>
    </nc>
  </rcc>
  <rcc rId="12467" sId="8" numFmtId="34">
    <oc r="F175">
      <v>4.29</v>
    </oc>
    <nc r="F175">
      <v>4.5999999999999996</v>
    </nc>
  </rcc>
  <rcc rId="12468" sId="8" numFmtId="34">
    <oc r="F176">
      <v>4.29</v>
    </oc>
    <nc r="F176">
      <v>4.5999999999999996</v>
    </nc>
  </rcc>
  <rcc rId="12469" sId="8" numFmtId="34">
    <oc r="F177">
      <v>4.29</v>
    </oc>
    <nc r="F177">
      <v>4.5999999999999996</v>
    </nc>
  </rcc>
  <rcc rId="12470" sId="8" numFmtId="34">
    <oc r="F178">
      <v>4.29</v>
    </oc>
    <nc r="F178">
      <v>4.5999999999999996</v>
    </nc>
  </rcc>
  <rcc rId="12471" sId="8" numFmtId="34">
    <oc r="F179">
      <v>4.29</v>
    </oc>
    <nc r="F179">
      <v>4.5999999999999996</v>
    </nc>
  </rcc>
  <rcc rId="12472" sId="8" numFmtId="34">
    <oc r="F180">
      <v>4.29</v>
    </oc>
    <nc r="F180">
      <v>4.5999999999999996</v>
    </nc>
  </rcc>
  <rcc rId="12473" sId="8" numFmtId="34">
    <oc r="F181">
      <v>4.29</v>
    </oc>
    <nc r="F181">
      <v>4.5999999999999996</v>
    </nc>
  </rcc>
  <rcc rId="12474" sId="8" numFmtId="34">
    <oc r="F182">
      <v>4.29</v>
    </oc>
    <nc r="F182">
      <v>4.5999999999999996</v>
    </nc>
  </rcc>
  <rcc rId="12475" sId="8" numFmtId="34">
    <oc r="F183">
      <v>4.29</v>
    </oc>
    <nc r="F183">
      <v>4.5999999999999996</v>
    </nc>
  </rcc>
  <rcc rId="12476" sId="8" numFmtId="34">
    <oc r="F184">
      <v>4.29</v>
    </oc>
    <nc r="F184">
      <v>4.5999999999999996</v>
    </nc>
  </rcc>
  <rcc rId="12477" sId="8" numFmtId="34">
    <oc r="F185">
      <v>4.29</v>
    </oc>
    <nc r="F185">
      <v>4.5999999999999996</v>
    </nc>
  </rcc>
  <rcc rId="12478" sId="8" numFmtId="34">
    <oc r="F186">
      <v>4.29</v>
    </oc>
    <nc r="F186">
      <v>4.5999999999999996</v>
    </nc>
  </rcc>
  <rcc rId="12479" sId="8" numFmtId="34">
    <oc r="F187">
      <v>4.29</v>
    </oc>
    <nc r="F187">
      <v>4.5999999999999996</v>
    </nc>
  </rcc>
  <rcc rId="12480" sId="8" numFmtId="34">
    <oc r="F188">
      <v>4.29</v>
    </oc>
    <nc r="F188">
      <v>4.5999999999999996</v>
    </nc>
  </rcc>
  <rcc rId="12481" sId="8" numFmtId="34">
    <oc r="F189">
      <v>4.29</v>
    </oc>
    <nc r="F189">
      <v>4.5999999999999996</v>
    </nc>
  </rcc>
  <rcc rId="12482" sId="8" numFmtId="34">
    <oc r="F190">
      <v>4.29</v>
    </oc>
    <nc r="F190">
      <v>4.5999999999999996</v>
    </nc>
  </rcc>
  <rcc rId="12483" sId="8" numFmtId="34">
    <oc r="F191">
      <v>4.29</v>
    </oc>
    <nc r="F191">
      <v>4.5999999999999996</v>
    </nc>
  </rcc>
  <rcc rId="12484" sId="8" numFmtId="34">
    <oc r="F192">
      <v>4.29</v>
    </oc>
    <nc r="F192">
      <v>4.5999999999999996</v>
    </nc>
  </rcc>
  <rcc rId="12485" sId="8" numFmtId="34">
    <oc r="F193">
      <v>4.29</v>
    </oc>
    <nc r="F193">
      <v>4.5999999999999996</v>
    </nc>
  </rcc>
  <rcc rId="12486" sId="8" numFmtId="34">
    <oc r="F194">
      <v>4.29</v>
    </oc>
    <nc r="F194">
      <v>4.5999999999999996</v>
    </nc>
  </rcc>
  <rcc rId="12487" sId="8" numFmtId="34">
    <oc r="F195">
      <v>4.29</v>
    </oc>
    <nc r="F195">
      <v>4.5999999999999996</v>
    </nc>
  </rcc>
  <rcc rId="12488" sId="8" numFmtId="34">
    <oc r="F196">
      <v>4.29</v>
    </oc>
    <nc r="F196">
      <v>4.5999999999999996</v>
    </nc>
  </rcc>
  <rcc rId="12489" sId="8" numFmtId="34">
    <oc r="F197">
      <v>4.29</v>
    </oc>
    <nc r="F197">
      <v>4.5999999999999996</v>
    </nc>
  </rcc>
  <rcc rId="12490" sId="8" numFmtId="34">
    <oc r="F198">
      <v>4.29</v>
    </oc>
    <nc r="F198">
      <v>4.5999999999999996</v>
    </nc>
  </rcc>
  <rcc rId="12491" sId="8" numFmtId="34">
    <oc r="F199">
      <v>4.29</v>
    </oc>
    <nc r="F199">
      <v>4.5999999999999996</v>
    </nc>
  </rcc>
  <rcc rId="12492" sId="8" numFmtId="34">
    <oc r="F200">
      <v>4.29</v>
    </oc>
    <nc r="F200">
      <v>4.5999999999999996</v>
    </nc>
  </rcc>
  <rcc rId="12493" sId="8" numFmtId="34">
    <oc r="F201">
      <v>4.29</v>
    </oc>
    <nc r="F201">
      <v>4.5999999999999996</v>
    </nc>
  </rcc>
  <rcc rId="12494" sId="8" numFmtId="34">
    <oc r="F202">
      <v>4.29</v>
    </oc>
    <nc r="F202">
      <v>4.5999999999999996</v>
    </nc>
  </rcc>
  <rcc rId="12495" sId="8" numFmtId="34">
    <oc r="F203">
      <v>4.29</v>
    </oc>
    <nc r="F203">
      <v>4.5999999999999996</v>
    </nc>
  </rcc>
  <rcc rId="12496" sId="8" numFmtId="34">
    <oc r="F204">
      <v>4.29</v>
    </oc>
    <nc r="F204">
      <v>4.5999999999999996</v>
    </nc>
  </rcc>
  <rcc rId="12497" sId="8" numFmtId="34">
    <oc r="F205">
      <v>4.29</v>
    </oc>
    <nc r="F205">
      <v>4.5999999999999996</v>
    </nc>
  </rcc>
  <rcc rId="12498" sId="8" numFmtId="34">
    <oc r="F206">
      <v>4.29</v>
    </oc>
    <nc r="F206">
      <v>4.5999999999999996</v>
    </nc>
  </rcc>
  <rcc rId="12499" sId="8" numFmtId="34">
    <oc r="F207">
      <v>4.29</v>
    </oc>
    <nc r="F207">
      <v>4.5999999999999996</v>
    </nc>
  </rcc>
  <rcc rId="12500" sId="8" numFmtId="34">
    <oc r="F208">
      <v>4.29</v>
    </oc>
    <nc r="F208">
      <v>4.5999999999999996</v>
    </nc>
  </rcc>
  <rcc rId="12501" sId="8" numFmtId="34">
    <oc r="F209">
      <v>4.29</v>
    </oc>
    <nc r="F209">
      <v>4.5999999999999996</v>
    </nc>
  </rcc>
  <rcc rId="12502" sId="8" numFmtId="34">
    <oc r="F210">
      <v>4.29</v>
    </oc>
    <nc r="F210">
      <v>4.5999999999999996</v>
    </nc>
  </rcc>
  <rcc rId="12503" sId="8" numFmtId="34">
    <oc r="F211">
      <v>4.29</v>
    </oc>
    <nc r="F211">
      <v>4.5999999999999996</v>
    </nc>
  </rcc>
  <rcc rId="12504" sId="8" numFmtId="34">
    <oc r="F212">
      <v>4.29</v>
    </oc>
    <nc r="F212">
      <v>4.5999999999999996</v>
    </nc>
  </rcc>
  <rcc rId="12505" sId="8" numFmtId="34">
    <oc r="F213">
      <v>4.29</v>
    </oc>
    <nc r="F213">
      <v>4.5999999999999996</v>
    </nc>
  </rcc>
  <rcc rId="12506" sId="8" numFmtId="34">
    <oc r="F214">
      <v>4.29</v>
    </oc>
    <nc r="F214">
      <v>4.5999999999999996</v>
    </nc>
  </rcc>
  <rcc rId="12507" sId="8" numFmtId="34">
    <oc r="F215">
      <v>4.29</v>
    </oc>
    <nc r="F215">
      <v>4.5999999999999996</v>
    </nc>
  </rcc>
  <rcc rId="12508" sId="8" numFmtId="34">
    <oc r="F216">
      <v>4.29</v>
    </oc>
    <nc r="F216">
      <v>4.5999999999999996</v>
    </nc>
  </rcc>
  <rcc rId="12509" sId="8" numFmtId="34">
    <oc r="F217">
      <v>4.29</v>
    </oc>
    <nc r="F217">
      <v>4.5999999999999996</v>
    </nc>
  </rcc>
  <rcc rId="12510" sId="8" numFmtId="34">
    <oc r="F218">
      <v>4.29</v>
    </oc>
    <nc r="F218">
      <v>4.5999999999999996</v>
    </nc>
  </rcc>
  <rcc rId="12511" sId="8" numFmtId="34">
    <oc r="F219">
      <v>4.29</v>
    </oc>
    <nc r="F219">
      <v>4.5999999999999996</v>
    </nc>
  </rcc>
  <rcc rId="12512" sId="8" numFmtId="34">
    <oc r="F220">
      <v>4.29</v>
    </oc>
    <nc r="F220">
      <v>4.5999999999999996</v>
    </nc>
  </rcc>
  <rcc rId="12513" sId="8" numFmtId="34">
    <oc r="F221">
      <v>4.29</v>
    </oc>
    <nc r="F221">
      <v>4.5999999999999996</v>
    </nc>
  </rcc>
  <rcc rId="12514" sId="8" numFmtId="34">
    <oc r="F222">
      <v>4.29</v>
    </oc>
    <nc r="F222">
      <v>4.5999999999999996</v>
    </nc>
  </rcc>
  <rcc rId="12515" sId="8" numFmtId="34">
    <oc r="F223">
      <v>4.29</v>
    </oc>
    <nc r="F223">
      <v>4.5999999999999996</v>
    </nc>
  </rcc>
  <rcc rId="12516" sId="8" numFmtId="34">
    <oc r="F224">
      <v>4.29</v>
    </oc>
    <nc r="F224">
      <v>4.5999999999999996</v>
    </nc>
  </rcc>
  <rcc rId="12517" sId="8" numFmtId="34">
    <oc r="F225">
      <v>4.29</v>
    </oc>
    <nc r="F225">
      <v>4.5999999999999996</v>
    </nc>
  </rcc>
  <rcc rId="12518" sId="8" numFmtId="34">
    <oc r="F226">
      <v>4.29</v>
    </oc>
    <nc r="F226">
      <v>4.5999999999999996</v>
    </nc>
  </rcc>
  <rcc rId="12519" sId="8" numFmtId="34">
    <oc r="F227">
      <v>4.29</v>
    </oc>
    <nc r="F227">
      <v>4.5999999999999996</v>
    </nc>
  </rcc>
  <rcc rId="12520" sId="8" numFmtId="34">
    <oc r="F228">
      <v>4.29</v>
    </oc>
    <nc r="F228">
      <v>4.5999999999999996</v>
    </nc>
  </rcc>
  <rcc rId="12521" sId="8" numFmtId="34">
    <oc r="F229">
      <v>4.29</v>
    </oc>
    <nc r="F229">
      <v>4.5999999999999996</v>
    </nc>
  </rcc>
  <rcc rId="12522" sId="8" numFmtId="34">
    <oc r="F230">
      <v>4.29</v>
    </oc>
    <nc r="F230">
      <v>4.5999999999999996</v>
    </nc>
  </rcc>
  <rcc rId="12523" sId="8" numFmtId="34">
    <oc r="F231">
      <v>4.29</v>
    </oc>
    <nc r="F231">
      <v>4.5999999999999996</v>
    </nc>
  </rcc>
  <rcc rId="12524" sId="8" numFmtId="34">
    <oc r="F232">
      <v>4.29</v>
    </oc>
    <nc r="F232">
      <v>4.5999999999999996</v>
    </nc>
  </rcc>
  <rcc rId="12525" sId="8" numFmtId="34">
    <oc r="F233">
      <v>4.29</v>
    </oc>
    <nc r="F233">
      <v>4.5999999999999996</v>
    </nc>
  </rcc>
  <rcc rId="12526" sId="8" numFmtId="34">
    <oc r="F234">
      <v>4.29</v>
    </oc>
    <nc r="F234">
      <v>4.5999999999999996</v>
    </nc>
  </rcc>
  <rcc rId="12527" sId="8" numFmtId="34">
    <oc r="F235">
      <v>4.29</v>
    </oc>
    <nc r="F235">
      <v>4.5999999999999996</v>
    </nc>
  </rcc>
  <rcc rId="12528" sId="8" numFmtId="34">
    <oc r="F236">
      <v>4.29</v>
    </oc>
    <nc r="F236">
      <v>4.5999999999999996</v>
    </nc>
  </rcc>
  <rcc rId="12529" sId="8" numFmtId="34">
    <oc r="F237">
      <v>4.29</v>
    </oc>
    <nc r="F237">
      <v>4.5999999999999996</v>
    </nc>
  </rcc>
  <rcc rId="12530" sId="7">
    <oc r="B6">
      <f>E4*4.29/A5</f>
    </oc>
    <nc r="B6">
      <f>E4*4.6/A5</f>
    </nc>
  </rcc>
  <rcc rId="12531" sId="8">
    <oc r="B6">
      <f>E4*4.29/A5</f>
    </oc>
    <nc r="B6">
      <f>E4*4.6/A5</f>
    </nc>
  </rcc>
  <rcc rId="12532" sId="9">
    <oc r="B6">
      <f>E4*4.29/A5</f>
    </oc>
    <nc r="B6">
      <f>E4*4.6/A5</f>
    </nc>
  </rcc>
  <rcc rId="12533" sId="9" numFmtId="34">
    <oc r="F10">
      <v>4.29</v>
    </oc>
    <nc r="F10">
      <v>4.5999999999999996</v>
    </nc>
  </rcc>
  <rcc rId="12534" sId="9" numFmtId="34">
    <oc r="F11">
      <v>4.29</v>
    </oc>
    <nc r="F11">
      <v>4.5999999999999996</v>
    </nc>
  </rcc>
  <rcc rId="12535" sId="9" numFmtId="34">
    <oc r="F12">
      <v>4.29</v>
    </oc>
    <nc r="F12">
      <v>4.5999999999999996</v>
    </nc>
  </rcc>
  <rcc rId="12536" sId="9" numFmtId="34">
    <oc r="F13">
      <v>4.29</v>
    </oc>
    <nc r="F13">
      <v>4.5999999999999996</v>
    </nc>
  </rcc>
  <rcc rId="12537" sId="9" numFmtId="34">
    <oc r="F14">
      <v>4.29</v>
    </oc>
    <nc r="F14">
      <v>4.5999999999999996</v>
    </nc>
  </rcc>
  <rcc rId="12538" sId="9" numFmtId="34">
    <oc r="F15">
      <v>4.29</v>
    </oc>
    <nc r="F15">
      <v>4.5999999999999996</v>
    </nc>
  </rcc>
  <rcc rId="12539" sId="9" numFmtId="34">
    <oc r="F16">
      <v>4.29</v>
    </oc>
    <nc r="F16">
      <v>4.5999999999999996</v>
    </nc>
  </rcc>
  <rcc rId="12540" sId="9" numFmtId="34">
    <oc r="F17">
      <v>4.29</v>
    </oc>
    <nc r="F17">
      <v>4.5999999999999996</v>
    </nc>
  </rcc>
  <rcc rId="12541" sId="9" numFmtId="34">
    <oc r="F18">
      <v>4.29</v>
    </oc>
    <nc r="F18">
      <v>4.5999999999999996</v>
    </nc>
  </rcc>
  <rcc rId="12542" sId="9" numFmtId="34">
    <oc r="F19">
      <v>4.29</v>
    </oc>
    <nc r="F19">
      <v>4.5999999999999996</v>
    </nc>
  </rcc>
  <rcc rId="12543" sId="9" numFmtId="34">
    <oc r="F20">
      <v>4.29</v>
    </oc>
    <nc r="F20">
      <v>4.5999999999999996</v>
    </nc>
  </rcc>
  <rcc rId="12544" sId="9" numFmtId="34">
    <oc r="F21">
      <v>4.29</v>
    </oc>
    <nc r="F21">
      <v>4.5999999999999996</v>
    </nc>
  </rcc>
  <rcc rId="12545" sId="9" numFmtId="34">
    <oc r="F22">
      <v>4.29</v>
    </oc>
    <nc r="F22">
      <v>4.5999999999999996</v>
    </nc>
  </rcc>
  <rcc rId="12546" sId="9" numFmtId="34">
    <oc r="F23">
      <v>4.29</v>
    </oc>
    <nc r="F23">
      <v>4.5999999999999996</v>
    </nc>
  </rcc>
  <rcc rId="12547" sId="9" numFmtId="34">
    <oc r="F24">
      <v>4.29</v>
    </oc>
    <nc r="F24">
      <v>4.5999999999999996</v>
    </nc>
  </rcc>
  <rcc rId="12548" sId="9" numFmtId="34">
    <oc r="F25">
      <v>4.29</v>
    </oc>
    <nc r="F25">
      <v>4.5999999999999996</v>
    </nc>
  </rcc>
  <rcc rId="12549" sId="9" numFmtId="34">
    <oc r="F26">
      <v>4.29</v>
    </oc>
    <nc r="F26">
      <v>4.5999999999999996</v>
    </nc>
  </rcc>
  <rcc rId="12550" sId="9" numFmtId="34">
    <oc r="F30">
      <v>4.29</v>
    </oc>
    <nc r="F30">
      <v>4.5999999999999996</v>
    </nc>
  </rcc>
  <rcc rId="12551" sId="9" numFmtId="34">
    <oc r="F31">
      <v>4.29</v>
    </oc>
    <nc r="F31">
      <v>4.5999999999999996</v>
    </nc>
  </rcc>
  <rcc rId="12552" sId="9" numFmtId="34">
    <oc r="F32">
      <v>4.29</v>
    </oc>
    <nc r="F32">
      <v>4.5999999999999996</v>
    </nc>
  </rcc>
  <rcc rId="12553" sId="9" numFmtId="34">
    <oc r="F33">
      <v>4.29</v>
    </oc>
    <nc r="F33">
      <v>4.5999999999999996</v>
    </nc>
  </rcc>
  <rcc rId="12554" sId="10" numFmtId="34">
    <oc r="D7">
      <v>4.29</v>
    </oc>
    <nc r="D7">
      <v>4.5999999999999996</v>
    </nc>
  </rcc>
  <rcc rId="12555" sId="10" numFmtId="34">
    <oc r="D8">
      <v>4.29</v>
    </oc>
    <nc r="D8">
      <v>4.5999999999999996</v>
    </nc>
  </rcc>
  <rcc rId="12556" sId="10" numFmtId="34">
    <oc r="D13">
      <v>4.29</v>
    </oc>
    <nc r="D13">
      <v>4.5999999999999996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36" sId="6">
    <nc r="E17">
      <v>732</v>
    </nc>
  </rcc>
  <rcc rId="7137" sId="6">
    <nc r="E26">
      <v>23815</v>
    </nc>
  </rcc>
  <rcc rId="7138" sId="6">
    <nc r="E63">
      <v>39450</v>
    </nc>
  </rcc>
  <rcc rId="7139" sId="6">
    <nc r="E67">
      <v>67670</v>
    </nc>
  </rcc>
  <rcc rId="7140" sId="6">
    <nc r="E68">
      <v>11640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57" sId="10" numFmtId="34">
    <oc r="D9">
      <v>29.12</v>
    </oc>
    <nc r="D9">
      <v>30</v>
    </nc>
  </rcc>
  <rcc rId="12558" sId="10" numFmtId="34">
    <oc r="D11">
      <v>34.729999999999997</v>
    </oc>
    <nc r="D11">
      <v>35.840000000000003</v>
    </nc>
  </rcc>
  <rcc rId="12559" sId="10" numFmtId="34">
    <oc r="D12">
      <v>2476.39</v>
    </oc>
    <nc r="D12">
      <v>2615.12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60" sId="6">
    <nc r="E15">
      <v>9550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1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57">
    <dxf>
      <fill>
        <patternFill patternType="solid">
          <bgColor rgb="FFFF0000"/>
        </patternFill>
      </fill>
    </dxf>
  </rfmt>
  <rcc rId="12570" sId="6">
    <nc r="E20">
      <v>39684</v>
    </nc>
  </rcc>
  <rcc rId="12571" sId="6">
    <nc r="E66">
      <v>28042</v>
    </nc>
  </rcc>
  <rcc rId="12572" sId="6">
    <nc r="E86">
      <v>29754</v>
    </nc>
  </rcc>
  <rcc rId="12573" sId="6">
    <nc r="E80">
      <v>8738</v>
    </nc>
  </rcc>
  <rcc rId="12574" sId="6">
    <nc r="E87">
      <v>12280</v>
    </nc>
  </rcc>
  <rcc rId="12575" sId="6">
    <nc r="E59">
      <v>14248</v>
    </nc>
  </rcc>
  <rcc rId="12576" sId="6">
    <nc r="E61">
      <v>21478</v>
    </nc>
  </rcc>
  <rcc rId="12577" sId="6">
    <nc r="E62">
      <v>25192</v>
    </nc>
  </rcc>
  <rcc rId="12578" sId="6">
    <nc r="E29">
      <v>56169</v>
    </nc>
  </rcc>
  <rcc rId="12579" sId="6">
    <nc r="E23">
      <v>4606</v>
    </nc>
  </rcc>
  <rcc rId="12580" sId="6">
    <oc r="E10">
      <v>33292</v>
    </oc>
    <nc r="E10">
      <v>33897</v>
    </nc>
  </rcc>
  <rcc rId="12581" sId="6">
    <oc r="E12">
      <v>22182</v>
    </oc>
    <nc r="E12">
      <v>22416</v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59">
    <dxf>
      <fill>
        <patternFill>
          <bgColor theme="4" tint="0.79998168889431442"/>
        </patternFill>
      </fill>
    </dxf>
  </rfmt>
  <rfmt sheetId="6" sqref="E61:E62">
    <dxf>
      <fill>
        <patternFill>
          <bgColor theme="4" tint="0.79998168889431442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91" sId="13" numFmtId="4">
    <oc r="D5">
      <v>108058.66</v>
    </oc>
    <nc r="D5">
      <v>108215.31</v>
    </nc>
  </rcc>
  <rcc rId="12592" sId="13">
    <oc r="F7">
      <f>153*3.23</f>
    </oc>
    <nc r="F7">
      <f>156*3.23</f>
    </nc>
  </rcc>
  <rcc rId="12593" sId="13">
    <oc r="F8">
      <f>153*4.33</f>
    </oc>
    <nc r="F8">
      <f>156*4.33</f>
    </nc>
  </rcc>
  <rcc rId="12594" sId="13">
    <oc r="E7">
      <f>1315-F7</f>
    </oc>
    <nc r="E7">
      <f>1485-F7</f>
    </nc>
  </rcc>
  <rcc rId="12595" sId="13" numFmtId="4">
    <oc r="E8">
      <v>2140</v>
    </oc>
    <nc r="E8">
      <f>2715-F8</f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96" sId="6">
    <oc r="E29">
      <v>56169</v>
    </oc>
    <nc r="E29">
      <v>56862</v>
    </nc>
  </rcc>
  <rfmt sheetId="6" sqref="E29">
    <dxf>
      <fill>
        <patternFill>
          <bgColor theme="0"/>
        </patternFill>
      </fill>
    </dxf>
  </rfmt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97" sId="13">
    <oc r="E7">
      <f>1485-F7</f>
    </oc>
    <nc r="E7">
      <f>1484-F7</f>
    </nc>
  </rcc>
  <rcc rId="12598" sId="13" numFmtId="4">
    <oc r="D8">
      <v>226250</v>
    </oc>
    <nc r="D8">
      <v>230594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99" sId="13">
    <oc r="E8">
      <f>2715-F8</f>
    </oc>
    <nc r="E8">
      <f>2757-F8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09" sId="6">
    <oc r="E20">
      <v>39684</v>
    </oc>
    <nc r="E20">
      <v>39708</v>
    </nc>
  </rcc>
  <rfmt sheetId="6" sqref="D20:E20">
    <dxf>
      <fill>
        <patternFill>
          <bgColor theme="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41" sId="10" numFmtId="34">
    <oc r="C8">
      <v>2130.6</v>
    </oc>
    <nc r="C8">
      <v>2460.4</v>
    </nc>
  </rcc>
  <rcc rId="7142" sId="10" numFmtId="34">
    <oc r="C9">
      <v>2</v>
    </oc>
    <nc r="C9">
      <v>1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59:E62">
    <dxf>
      <fill>
        <patternFill>
          <bgColor theme="0"/>
        </patternFill>
      </fill>
    </dxf>
  </rfmt>
  <rcc rId="12610" sId="6">
    <oc r="E59">
      <v>14248</v>
    </oc>
    <nc r="E59">
      <v>14678</v>
    </nc>
  </rcc>
  <rcc rId="12611" sId="6">
    <oc r="E61">
      <v>21478</v>
    </oc>
    <nc r="E61">
      <v>21585</v>
    </nc>
  </rcc>
  <rcc rId="12612" sId="6">
    <oc r="E62">
      <v>25192</v>
    </oc>
    <nc r="E62">
      <v>25168</v>
    </nc>
  </rcc>
  <rfmt sheetId="6" sqref="E80">
    <dxf>
      <fill>
        <patternFill>
          <bgColor theme="0"/>
        </patternFill>
      </fill>
    </dxf>
  </rfmt>
  <rcc rId="12613" sId="6">
    <oc r="E80">
      <v>8738</v>
    </oc>
    <nc r="E80">
      <v>8771</v>
    </nc>
  </rcc>
  <rcc rId="12614" sId="6">
    <oc r="E87">
      <v>12280</v>
    </oc>
    <nc r="E87">
      <v>12200</v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15" sId="13">
    <oc r="E8">
      <f>2757-F8</f>
    </oc>
    <nc r="E8">
      <f>2761-F8</f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16" sId="6">
    <nc r="I86">
      <v>28997</v>
    </nc>
  </rcc>
  <rcc rId="12617" sId="6">
    <oc r="E86">
      <v>29754</v>
    </oc>
    <nc r="E86">
      <v>29068</v>
    </nc>
  </rcc>
  <rcc rId="12618" sId="13">
    <oc r="E7">
      <f>1484-F7</f>
    </oc>
    <nc r="E7">
      <f>1499-F7</f>
    </nc>
  </rcc>
  <rcc rId="12619" sId="13">
    <oc r="E8">
      <f>2761-F8</f>
    </oc>
    <nc r="E8">
      <f>2779-F8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9" sId="10" numFmtId="34">
    <oc r="D10">
      <f>0.051*D12</f>
    </oc>
    <nc r="D10">
      <v>249.67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5'!$A$1:$G$64</formula>
    <oldFormula>'Под. 4  и 5'!$A$1:$G$64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9" sId="13" numFmtId="4">
    <oc r="D8">
      <v>230594</v>
    </oc>
    <nc r="D8">
      <v>230294</v>
    </nc>
  </rcc>
  <rcc rId="12640" sId="13" numFmtId="4">
    <oc r="E8">
      <f>2779-F8</f>
    </oc>
    <nc r="E8">
      <v>1792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59" sId="10" numFmtId="34">
    <oc r="D10">
      <v>249.67</v>
    </oc>
    <nc r="D10">
      <f>D12*0.083</f>
    </nc>
  </rcc>
  <rcc rId="12660" sId="13">
    <oc r="E6">
      <f>E7*0.051</f>
    </oc>
    <nc r="E6">
      <f>E7*0.083</f>
    </nc>
  </rcc>
  <rcc rId="12661" sId="13">
    <oc r="F6">
      <f>F7*0.051</f>
    </oc>
    <nc r="F6">
      <f>F7*0.083</f>
    </nc>
  </rcc>
  <rcc rId="12662" sId="13">
    <oc r="G6">
      <f>G7*0.051</f>
    </oc>
    <nc r="G6">
      <f>G7*0.083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5'!$A$1:$G$64</formula>
    <oldFormula>'Под. 4  и 5'!$A$1:$G$64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43" sId="2" ref="A6:XFD6" action="insertRow"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1E80AD0_6AA7_470D_8311_11AF96F196E5_.wvu.Cols" sId="2"/>
    <undo index="1" exp="area" ref3D="1" dr="$H$1:$I$1048576" dn="Z_11E80AD0_6AA7_470D_8311_11AF96F196E5_.wvu.Cols" sId="2"/>
  </rrc>
  <rfmt sheetId="2" s="1" sqref="A6" start="0" length="0">
    <dxf>
      <font>
        <b val="0"/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wrapText="0" readingOrder="0"/>
      <border outline="0">
        <top style="medium">
          <color indexed="64"/>
        </top>
      </border>
    </dxf>
  </rfmt>
  <rcc rId="7144" sId="2">
    <nc r="A6" t="inlineStr">
      <is>
        <t>1/ 01</t>
      </is>
    </nc>
  </rcc>
  <rcc rId="7145" sId="2" odxf="1" s="1" dxf="1">
    <nc r="B6" t="inlineStr">
      <is>
        <t>Карташова Марина Леонидовна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  <protection locked="1" hidden="0"/>
    </odxf>
    <ndxf>
      <font>
        <b val="0"/>
        <sz val="7"/>
        <color auto="1"/>
        <name val="Arial"/>
        <scheme val="none"/>
      </font>
      <alignment horizontal="general" vertical="bottom" readingOrder="0"/>
    </ndxf>
  </rcc>
  <rcc rId="7146" sId="2">
    <oc r="G7">
      <v>10985</v>
    </oc>
    <nc r="G7" t="inlineStr">
      <is>
        <t>Демонтаж</t>
      </is>
    </nc>
  </rcc>
  <rcc rId="7147" sId="2">
    <nc r="C6" t="inlineStr">
      <is>
        <t>45754540-21</t>
      </is>
    </nc>
  </rcc>
  <rfmt sheetId="2" sqref="C6" start="0" length="2147483647">
    <dxf>
      <font>
        <b val="0"/>
      </font>
    </dxf>
  </rfmt>
  <rfmt sheetId="2" sqref="C6">
    <dxf>
      <alignment horizontal="left" readingOrder="0"/>
    </dxf>
  </rfmt>
  <rfmt sheetId="2" sqref="D6" start="0" length="0">
    <dxf>
      <font>
        <b val="0"/>
        <sz val="9"/>
      </font>
      <fill>
        <patternFill patternType="solid">
          <bgColor indexed="9"/>
        </patternFill>
      </fill>
      <alignment horizontal="left" vertical="center" readingOrder="0"/>
    </dxf>
  </rfmt>
  <rfmt sheetId="2" sqref="E6" start="0" length="0">
    <dxf>
      <font>
        <b val="0"/>
        <sz val="9"/>
      </font>
      <fill>
        <patternFill patternType="solid">
          <bgColor indexed="9"/>
        </patternFill>
      </fill>
      <alignment horizontal="left" vertical="center" readingOrder="0"/>
    </dxf>
  </rfmt>
  <rcc rId="7148" sId="2" odxf="1" dxf="1">
    <nc r="F6">
      <f>E6-D6</f>
    </nc>
    <odxf>
      <font>
        <b/>
        <sz val="9"/>
      </font>
      <numFmt numFmtId="0" formatCode="General"/>
      <fill>
        <patternFill patternType="none">
          <bgColor indexed="65"/>
        </patternFill>
      </fill>
      <alignment horizontal="center" wrapText="1" readingOrder="0"/>
    </odxf>
    <ndxf>
      <font>
        <b val="0"/>
        <sz val="9"/>
      </font>
      <numFmt numFmtId="1" formatCode="0"/>
      <fill>
        <patternFill patternType="solid">
          <bgColor theme="0"/>
        </patternFill>
      </fill>
      <alignment horizontal="left" wrapText="0" readingOrder="0"/>
    </ndxf>
  </rcc>
  <rcc rId="7149" sId="2">
    <nc r="D6">
      <v>0</v>
    </nc>
  </rcc>
  <rcc rId="7150" sId="2" numFmtId="4">
    <oc r="F7">
      <f>100</f>
    </oc>
    <nc r="F7">
      <v>84</v>
    </nc>
  </rcc>
  <rcc rId="7151" sId="2">
    <nc r="E6">
      <v>15</v>
    </nc>
  </rcc>
  <rcc rId="7152" sId="2">
    <oc r="F119">
      <f>SUM(F7:F118)</f>
    </oc>
    <nc r="F119">
      <f>SUM(F6:F118)</f>
    </nc>
  </rcc>
  <rrc rId="7153" sId="3" ref="A15:XFD15" action="insertRow">
    <undo index="0" exp="area" ref3D="1" dr="$H$1:$H$1048576" dn="Z_11E80AD0_6AA7_470D_8311_11AF96F196E5_.wvu.Cols" sId="3"/>
    <undo index="0" exp="area" ref3D="1" dr="$H$1:$H$1048576" dn="Z_59BB3A05_2517_4212_B4B0_766CE27362F6_.wvu.Cols" sId="3"/>
  </rrc>
  <rfmt sheetId="3" sqref="A15" start="0" length="0">
    <dxf>
      <fill>
        <patternFill patternType="none">
          <bgColor indexed="65"/>
        </patternFill>
      </fill>
    </dxf>
  </rfmt>
  <rcc rId="7154" sId="3">
    <nc r="A15" t="inlineStr">
      <is>
        <t>3/ 121</t>
      </is>
    </nc>
  </rcc>
  <rcc rId="7155" sId="3" odxf="1" dxf="1">
    <nc r="B15" t="inlineStr">
      <is>
        <t>Маметова Джамиля Равильевна</t>
      </is>
    </nc>
    <odxf>
      <border outline="0">
        <left/>
      </border>
    </odxf>
    <ndxf>
      <border outline="0">
        <left style="thin">
          <color indexed="64"/>
        </left>
      </border>
    </ndxf>
  </rcc>
  <rcc rId="7156" sId="3">
    <nc r="G16" t="inlineStr">
      <is>
        <t>Демонтаж</t>
      </is>
    </nc>
  </rcc>
  <rfmt sheetId="3" sqref="G16">
    <dxf>
      <fill>
        <patternFill patternType="solid">
          <bgColor rgb="FFFF0000"/>
        </patternFill>
      </fill>
    </dxf>
  </rfmt>
  <rfmt sheetId="2" sqref="G7">
    <dxf>
      <fill>
        <patternFill>
          <bgColor rgb="FFFF0000"/>
        </patternFill>
      </fill>
    </dxf>
  </rfmt>
  <rcc rId="7157" sId="3">
    <nc r="F15">
      <f>E15-D15</f>
    </nc>
  </rcc>
  <rcc rId="7158" sId="3">
    <nc r="D15">
      <v>0</v>
    </nc>
  </rcc>
  <rfmt sheetId="3" sqref="C1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B1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7159" sId="3">
    <nc r="C15" t="inlineStr">
      <is>
        <t>46213211-22</t>
      </is>
    </nc>
  </rcc>
  <rcc rId="7160" sId="3" numFmtId="4">
    <oc r="F16">
      <v>281</v>
    </oc>
    <nc r="F16">
      <v>245</v>
    </nc>
  </rcc>
  <rcc rId="7161" sId="3">
    <nc r="E15">
      <v>25</v>
    </nc>
  </rcc>
  <rcc rId="7162" sId="2">
    <nc r="E8">
      <v>21175</v>
    </nc>
  </rcc>
  <rcc rId="7163" sId="2">
    <nc r="E9">
      <v>18320</v>
    </nc>
  </rcc>
  <rcc rId="7164" sId="2">
    <nc r="E10">
      <v>21845</v>
    </nc>
  </rcc>
  <rcc rId="7165" sId="2">
    <nc r="E11">
      <v>102955</v>
    </nc>
  </rcc>
  <rcc rId="7166" sId="2">
    <oc r="G11">
      <v>100125</v>
    </oc>
    <nc r="G11"/>
  </rcc>
  <rcmt sheetId="2" cell="F11" guid="{00000000-0000-0000-0000-000000000000}" action="delete" author="HP"/>
  <rcc rId="7167" sId="2">
    <nc r="E12">
      <v>24540</v>
    </nc>
  </rcc>
  <rcc rId="7168" sId="2">
    <nc r="E13">
      <v>19025</v>
    </nc>
  </rcc>
  <rcc rId="7169" sId="2">
    <nc r="E14">
      <v>22270</v>
    </nc>
  </rcc>
  <rcc rId="7170" sId="2">
    <nc r="E15">
      <v>18420</v>
    </nc>
  </rcc>
  <rcc rId="7171" sId="2">
    <nc r="E16">
      <v>36885</v>
    </nc>
  </rcc>
  <rcc rId="7172" sId="2">
    <nc r="E17">
      <v>42755</v>
    </nc>
  </rcc>
  <rcc rId="7173" sId="2">
    <nc r="E18">
      <v>27845</v>
    </nc>
  </rcc>
  <rcc rId="7174" sId="2">
    <nc r="E19">
      <v>12795</v>
    </nc>
  </rcc>
  <rcc rId="7175" sId="2">
    <nc r="E20">
      <v>1750</v>
    </nc>
  </rcc>
  <rcc rId="7176" sId="2">
    <nc r="E21">
      <v>1055</v>
    </nc>
  </rcc>
  <rcc rId="7177" sId="2">
    <nc r="E22">
      <v>21695</v>
    </nc>
  </rcc>
  <rcc rId="7178" sId="2">
    <nc r="E23">
      <v>5335</v>
    </nc>
  </rcc>
  <rcc rId="7179" sId="2">
    <nc r="E25">
      <v>5175</v>
    </nc>
  </rcc>
  <rcc rId="7180" sId="2">
    <nc r="E26">
      <v>12115</v>
    </nc>
  </rcc>
  <rcc rId="7181" sId="2">
    <nc r="E27">
      <v>10280</v>
    </nc>
  </rcc>
  <rcc rId="7182" sId="2">
    <nc r="E28">
      <v>47180</v>
    </nc>
  </rcc>
  <rcc rId="7183" sId="2">
    <nc r="E29">
      <v>9815</v>
    </nc>
  </rcc>
  <rcc rId="7184" sId="2">
    <nc r="E30">
      <v>46440</v>
    </nc>
  </rcc>
  <rcc rId="7185" sId="2">
    <nc r="E31">
      <v>5515</v>
    </nc>
  </rcc>
  <rcc rId="7186" sId="2">
    <nc r="E32">
      <v>1850</v>
    </nc>
  </rcc>
  <rcc rId="7187" sId="2">
    <nc r="E33">
      <v>23635</v>
    </nc>
  </rcc>
  <rcc rId="7188" sId="2">
    <nc r="E34">
      <v>117135</v>
    </nc>
  </rcc>
  <rcc rId="7189" sId="2">
    <nc r="E35">
      <v>41850</v>
    </nc>
  </rcc>
  <rcc rId="7190" sId="2">
    <nc r="E36">
      <v>53880</v>
    </nc>
  </rcc>
  <rcc rId="7191" sId="2">
    <nc r="E37">
      <v>12055</v>
    </nc>
  </rcc>
  <rcc rId="7192" sId="2">
    <nc r="E38">
      <v>31800</v>
    </nc>
  </rcc>
  <rcc rId="7193" sId="2">
    <nc r="E39">
      <v>34550</v>
    </nc>
  </rcc>
  <rcc rId="7194" sId="2">
    <nc r="E40">
      <v>26850</v>
    </nc>
  </rcc>
  <rcc rId="7195" sId="2">
    <nc r="E41">
      <v>26165</v>
    </nc>
  </rcc>
  <rcc rId="7196" sId="2">
    <nc r="E42">
      <v>26790</v>
    </nc>
  </rcc>
  <rcc rId="7197" sId="2">
    <nc r="E43">
      <v>29540</v>
    </nc>
  </rcc>
  <rcc rId="7198" sId="2">
    <nc r="E44">
      <v>3810</v>
    </nc>
  </rcc>
  <rcc rId="7199" sId="2">
    <nc r="E45">
      <v>28625</v>
    </nc>
  </rcc>
  <rcc rId="7200" sId="2">
    <nc r="E46">
      <v>16630</v>
    </nc>
  </rcc>
  <rcc rId="7201" sId="2">
    <nc r="E47">
      <v>36695</v>
    </nc>
  </rcc>
  <rcc rId="7202" sId="2">
    <nc r="E48">
      <v>48750</v>
    </nc>
  </rcc>
  <rcc rId="7203" sId="2">
    <nc r="E49">
      <v>40090</v>
    </nc>
  </rcc>
  <rcc rId="7204" sId="2">
    <nc r="E50">
      <v>85355</v>
    </nc>
  </rcc>
  <rcc rId="7205" sId="2">
    <nc r="E51">
      <v>67945</v>
    </nc>
  </rcc>
  <rcc rId="7206" sId="2">
    <nc r="E52">
      <v>7460</v>
    </nc>
  </rcc>
  <rcc rId="7207" sId="2">
    <nc r="E53">
      <v>9390</v>
    </nc>
  </rcc>
  <rcc rId="7208" sId="2">
    <nc r="E54">
      <v>17545</v>
    </nc>
  </rcc>
  <rcc rId="7209" sId="2">
    <nc r="E55">
      <v>8940</v>
    </nc>
  </rcc>
  <rcc rId="7210" sId="2">
    <nc r="E56">
      <v>43200</v>
    </nc>
  </rcc>
  <rcc rId="7211" sId="2">
    <nc r="E57">
      <v>9485</v>
    </nc>
  </rcc>
  <rcc rId="7212" sId="2">
    <nc r="E58">
      <v>83515</v>
    </nc>
  </rcc>
  <rcc rId="7213" sId="2">
    <nc r="E59">
      <v>20915</v>
    </nc>
  </rcc>
  <rcc rId="7214" sId="2">
    <nc r="E60">
      <v>20395</v>
    </nc>
  </rcc>
  <rcc rId="7215" sId="2">
    <nc r="E61">
      <v>11625</v>
    </nc>
  </rcc>
  <rcc rId="7216" sId="2">
    <nc r="E62">
      <v>67670</v>
    </nc>
  </rcc>
  <rcc rId="7217" sId="2">
    <nc r="E63">
      <v>11420</v>
    </nc>
  </rcc>
  <rcc rId="7218" sId="2">
    <nc r="E64">
      <v>2055</v>
    </nc>
  </rcc>
  <rcc rId="7219" sId="2">
    <nc r="E65">
      <v>19140</v>
    </nc>
  </rcc>
  <rcc rId="7220" sId="2">
    <nc r="E66">
      <v>57885</v>
    </nc>
  </rcc>
  <rcc rId="7221" sId="2">
    <nc r="E67">
      <v>27255</v>
    </nc>
  </rcc>
  <rcc rId="7222" sId="2">
    <nc r="E68">
      <v>6485</v>
    </nc>
  </rcc>
  <rcc rId="7223" sId="2">
    <nc r="E69">
      <v>23915</v>
    </nc>
  </rcc>
  <rcc rId="7224" sId="2">
    <nc r="E70">
      <v>51175</v>
    </nc>
  </rcc>
  <rcc rId="7225" sId="2">
    <nc r="E71">
      <v>81570</v>
    </nc>
  </rcc>
  <rcc rId="7226" sId="2">
    <nc r="E72">
      <v>33195</v>
    </nc>
  </rcc>
  <rcc rId="7227" sId="2">
    <nc r="E73">
      <v>2965</v>
    </nc>
  </rcc>
  <rcc rId="7228" sId="2">
    <nc r="E74">
      <v>48800</v>
    </nc>
  </rcc>
  <rcc rId="7229" sId="2">
    <nc r="E75">
      <v>8475</v>
    </nc>
  </rcc>
  <rcc rId="7230" sId="2">
    <nc r="E76">
      <v>270</v>
    </nc>
  </rcc>
  <rcc rId="7231" sId="2">
    <nc r="E77">
      <v>23755</v>
    </nc>
  </rcc>
  <rcc rId="7232" sId="2">
    <nc r="E78">
      <v>13300</v>
    </nc>
  </rcc>
  <rcc rId="7233" sId="2">
    <nc r="E79">
      <v>32555</v>
    </nc>
  </rcc>
  <rcc rId="7234" sId="2">
    <nc r="E80">
      <v>6000</v>
    </nc>
  </rcc>
  <rcc rId="7235" sId="2">
    <nc r="E81">
      <v>26500</v>
    </nc>
  </rcc>
  <rcc rId="7236" sId="2">
    <nc r="E82">
      <v>7965</v>
    </nc>
  </rcc>
  <rcc rId="7237" sId="2">
    <nc r="E83">
      <v>61170</v>
    </nc>
  </rcc>
  <rcc rId="7238" sId="2">
    <nc r="E84">
      <v>6530</v>
    </nc>
  </rcc>
  <rcc rId="7239" sId="2">
    <nc r="E85">
      <v>9620</v>
    </nc>
  </rcc>
  <rcc rId="7240" sId="2">
    <nc r="E86">
      <v>7815</v>
    </nc>
  </rcc>
  <rcc rId="7241" sId="2">
    <nc r="E87">
      <v>31570</v>
    </nc>
  </rcc>
  <rcc rId="7242" sId="2">
    <nc r="E88">
      <v>33700</v>
    </nc>
  </rcc>
  <rcc rId="7243" sId="2">
    <nc r="E89">
      <v>17530</v>
    </nc>
  </rcc>
  <rcc rId="7244" sId="2">
    <nc r="E90">
      <v>65305</v>
    </nc>
  </rcc>
  <rcc rId="7245" sId="2">
    <nc r="E91">
      <v>57330</v>
    </nc>
  </rcc>
  <rcc rId="7246" sId="2">
    <nc r="E92">
      <v>10345</v>
    </nc>
  </rcc>
  <rcc rId="7247" sId="2">
    <nc r="E93">
      <v>11070</v>
    </nc>
  </rcc>
  <rcc rId="7248" sId="2">
    <nc r="E94">
      <v>610</v>
    </nc>
  </rcc>
  <rcc rId="7249" sId="2">
    <nc r="E95">
      <v>32545</v>
    </nc>
  </rcc>
  <rcc rId="7250" sId="2">
    <nc r="E96">
      <v>11435</v>
    </nc>
  </rcc>
  <rcc rId="7251" sId="2">
    <nc r="E97">
      <v>40125</v>
    </nc>
  </rcc>
  <rcc rId="7252" sId="2">
    <nc r="E98">
      <v>22745</v>
    </nc>
  </rcc>
  <rcc rId="7253" sId="2">
    <nc r="E99">
      <v>6665</v>
    </nc>
  </rcc>
  <rcc rId="7254" sId="2">
    <nc r="E100">
      <v>11240</v>
    </nc>
  </rcc>
  <rcc rId="7255" sId="2">
    <nc r="E101">
      <v>2675</v>
    </nc>
  </rcc>
  <rcc rId="7256" sId="2">
    <nc r="E102">
      <v>11060</v>
    </nc>
  </rcc>
  <rcc rId="7257" sId="2">
    <nc r="E103">
      <v>48740</v>
    </nc>
  </rcc>
  <rcc rId="7258" sId="2">
    <nc r="E104">
      <v>5725</v>
    </nc>
  </rcc>
  <rcc rId="7259" sId="2">
    <nc r="E105">
      <v>19895</v>
    </nc>
  </rcc>
  <rcc rId="7260" sId="2">
    <nc r="E106">
      <v>19805</v>
    </nc>
  </rcc>
  <rcc rId="7261" sId="2">
    <nc r="E107">
      <v>83120</v>
    </nc>
  </rcc>
  <rcc rId="7262" sId="2">
    <nc r="E109">
      <v>26610</v>
    </nc>
  </rcc>
  <rcc rId="7263" sId="2">
    <nc r="E110">
      <v>15390</v>
    </nc>
  </rcc>
  <rcc rId="7264" sId="2">
    <nc r="E111">
      <v>6600</v>
    </nc>
  </rcc>
  <rcc rId="7265" sId="2">
    <nc r="E112">
      <v>22205</v>
    </nc>
  </rcc>
  <rcc rId="7266" sId="2">
    <nc r="E113">
      <v>15895</v>
    </nc>
  </rcc>
  <rcc rId="7267" sId="2">
    <nc r="E114">
      <v>53265</v>
    </nc>
  </rcc>
  <rcc rId="7268" sId="2">
    <nc r="E115">
      <v>13720</v>
    </nc>
  </rcc>
  <rcc rId="7269" sId="2">
    <nc r="E116">
      <v>46280</v>
    </nc>
  </rcc>
  <rcc rId="7270" sId="2">
    <nc r="E117">
      <v>18690</v>
    </nc>
  </rcc>
  <rcc rId="7271" sId="2">
    <nc r="E118">
      <v>6825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4">
  <userInfo guid="{935B623A-3665-4FE8-BCAD-8B4339636F9A}" name="Ольга" id="-642873554" dateTime="2022-03-29T09:07:06"/>
  <userInfo guid="{A51A57F7-D92F-41B1-8FE0-8DB5CF477651}" name="HP" id="-812048313" dateTime="2022-06-21T09:53:22"/>
  <userInfo guid="{FCF208DC-579F-4567-B860-DE6E271EE4A9}" name="Ольга" id="-642894228" dateTime="2022-07-28T14:33:36"/>
  <userInfo guid="{1A4D5561-3CA1-4972-B99D-852B7CCD0FD8}" name="HP" id="-812006856" dateTime="2022-07-28T15:52:2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view="pageBreakPreview" zoomScale="120" zoomScaleSheetLayoutView="120" workbookViewId="0">
      <selection activeCell="B9" sqref="B9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69" t="s">
        <v>1021</v>
      </c>
      <c r="B1" s="769"/>
      <c r="C1" s="769"/>
      <c r="D1" s="769"/>
      <c r="E1" s="769"/>
      <c r="F1" s="769"/>
      <c r="G1" s="769"/>
    </row>
    <row r="2" spans="1:8" ht="15" x14ac:dyDescent="0.2">
      <c r="A2" s="770" t="s">
        <v>2017</v>
      </c>
      <c r="B2" s="770"/>
      <c r="C2" s="770"/>
      <c r="D2" s="770"/>
      <c r="E2" s="770"/>
      <c r="F2" s="770"/>
      <c r="G2" s="770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74" t="s">
        <v>0</v>
      </c>
      <c r="B4" s="775" t="s">
        <v>1</v>
      </c>
      <c r="C4" s="775" t="s">
        <v>2</v>
      </c>
      <c r="D4" s="775"/>
      <c r="E4" s="771" t="s">
        <v>3</v>
      </c>
      <c r="F4" s="771" t="s">
        <v>4</v>
      </c>
      <c r="G4" s="775" t="s">
        <v>5</v>
      </c>
    </row>
    <row r="5" spans="1:8" ht="13.5" thickBot="1" x14ac:dyDescent="0.25">
      <c r="A5" s="772"/>
      <c r="B5" s="775"/>
      <c r="C5" s="775"/>
      <c r="D5" s="775"/>
      <c r="E5" s="772"/>
      <c r="F5" s="772"/>
      <c r="G5" s="775"/>
    </row>
    <row r="6" spans="1:8" ht="13.5" thickBot="1" x14ac:dyDescent="0.25">
      <c r="A6" s="773"/>
      <c r="B6" s="775"/>
      <c r="C6" s="5" t="s">
        <v>6</v>
      </c>
      <c r="D6" s="6" t="s">
        <v>7</v>
      </c>
      <c r="E6" s="773"/>
      <c r="F6" s="773"/>
      <c r="G6" s="775"/>
    </row>
    <row r="7" spans="1:8" ht="18" customHeight="1" thickBot="1" x14ac:dyDescent="0.25">
      <c r="A7" s="776" t="s">
        <v>1571</v>
      </c>
      <c r="B7" s="777"/>
      <c r="C7" s="777"/>
      <c r="D7" s="778"/>
      <c r="E7" s="3"/>
      <c r="F7" s="4"/>
      <c r="G7" s="3"/>
    </row>
    <row r="8" spans="1:8" ht="39" thickBot="1" x14ac:dyDescent="0.25">
      <c r="A8" s="7" t="s">
        <v>8</v>
      </c>
      <c r="B8" s="22">
        <v>29993326</v>
      </c>
      <c r="C8" s="22">
        <v>6215</v>
      </c>
      <c r="D8" s="22">
        <v>6285</v>
      </c>
      <c r="E8" s="157">
        <f>D8-C8</f>
        <v>70</v>
      </c>
      <c r="F8" s="22">
        <v>15</v>
      </c>
      <c r="G8" s="23">
        <f>E8*F8</f>
        <v>1050</v>
      </c>
      <c r="H8" s="8"/>
    </row>
    <row r="9" spans="1:8" ht="64.5" thickBot="1" x14ac:dyDescent="0.25">
      <c r="A9" s="9" t="s">
        <v>9</v>
      </c>
      <c r="B9" s="22">
        <v>29993299</v>
      </c>
      <c r="C9" s="23">
        <v>2509</v>
      </c>
      <c r="D9" s="23">
        <v>2545</v>
      </c>
      <c r="E9" s="157">
        <f>D9-C9</f>
        <v>36</v>
      </c>
      <c r="F9" s="23">
        <v>60</v>
      </c>
      <c r="G9" s="23">
        <f>E9*F9</f>
        <v>2160</v>
      </c>
      <c r="H9" s="8"/>
    </row>
    <row r="10" spans="1:8" ht="15" customHeight="1" thickBot="1" x14ac:dyDescent="0.25">
      <c r="A10" s="9" t="s">
        <v>10</v>
      </c>
      <c r="B10" s="22">
        <v>29993206</v>
      </c>
      <c r="C10" s="22">
        <v>12187</v>
      </c>
      <c r="D10" s="22">
        <v>12376</v>
      </c>
      <c r="E10" s="157">
        <f>D10-C10</f>
        <v>189</v>
      </c>
      <c r="F10" s="22">
        <v>40</v>
      </c>
      <c r="G10" s="23">
        <f>E10*F10</f>
        <v>7560</v>
      </c>
    </row>
    <row r="11" spans="1:8" ht="15" customHeight="1" thickBot="1" x14ac:dyDescent="0.25">
      <c r="A11" s="11" t="s">
        <v>11</v>
      </c>
      <c r="B11" s="26">
        <v>29993506</v>
      </c>
      <c r="C11" s="22">
        <v>15784</v>
      </c>
      <c r="D11" s="22">
        <v>16040</v>
      </c>
      <c r="E11" s="157">
        <f>D11-C11</f>
        <v>256</v>
      </c>
      <c r="F11" s="22">
        <v>60</v>
      </c>
      <c r="G11" s="23">
        <f>E11*F11</f>
        <v>15360</v>
      </c>
    </row>
    <row r="12" spans="1:8" ht="15" customHeight="1" thickBot="1" x14ac:dyDescent="0.25">
      <c r="A12" s="9" t="s">
        <v>1442</v>
      </c>
      <c r="B12" s="23">
        <v>29993527</v>
      </c>
      <c r="C12" s="22">
        <v>6427</v>
      </c>
      <c r="D12" s="22">
        <v>6569</v>
      </c>
      <c r="E12" s="157">
        <f>D12-C12</f>
        <v>142</v>
      </c>
      <c r="F12" s="22">
        <v>20</v>
      </c>
      <c r="G12" s="23">
        <f>E12*F12</f>
        <v>2840</v>
      </c>
    </row>
    <row r="13" spans="1:8" ht="18" customHeight="1" thickBot="1" x14ac:dyDescent="0.25">
      <c r="A13" s="521" t="s">
        <v>1572</v>
      </c>
      <c r="B13" s="522"/>
      <c r="C13" s="182"/>
      <c r="D13" s="182"/>
      <c r="E13" s="157"/>
      <c r="F13" s="190"/>
      <c r="G13" s="12">
        <f>SUM(G8:G12)</f>
        <v>28970</v>
      </c>
    </row>
    <row r="14" spans="1:8" ht="42.75" customHeight="1" thickBot="1" x14ac:dyDescent="0.25">
      <c r="A14" s="7" t="s">
        <v>8</v>
      </c>
      <c r="B14" s="22">
        <v>29993434</v>
      </c>
      <c r="C14" s="21">
        <v>6094</v>
      </c>
      <c r="D14" s="21">
        <v>6172</v>
      </c>
      <c r="E14" s="157">
        <f t="shared" ref="E14:E18" si="0">D14-C14</f>
        <v>78</v>
      </c>
      <c r="F14" s="22">
        <v>10</v>
      </c>
      <c r="G14" s="23">
        <f t="shared" ref="G14:G18" si="1">E14*F14</f>
        <v>780</v>
      </c>
      <c r="H14" s="10"/>
    </row>
    <row r="15" spans="1:8" ht="53.25" customHeight="1" thickBot="1" x14ac:dyDescent="0.25">
      <c r="A15" s="9" t="s">
        <v>12</v>
      </c>
      <c r="B15" s="22">
        <v>29993175</v>
      </c>
      <c r="C15" s="22">
        <v>4442</v>
      </c>
      <c r="D15" s="22">
        <v>4486</v>
      </c>
      <c r="E15" s="157">
        <f t="shared" si="0"/>
        <v>44</v>
      </c>
      <c r="F15" s="22">
        <v>15</v>
      </c>
      <c r="G15" s="23">
        <f t="shared" si="1"/>
        <v>660</v>
      </c>
      <c r="H15" s="10"/>
    </row>
    <row r="16" spans="1:8" ht="15" customHeight="1" thickBot="1" x14ac:dyDescent="0.25">
      <c r="A16" s="9" t="s">
        <v>10</v>
      </c>
      <c r="B16" s="22">
        <v>29993086</v>
      </c>
      <c r="C16" s="22">
        <v>3425</v>
      </c>
      <c r="D16" s="22">
        <v>3487</v>
      </c>
      <c r="E16" s="157">
        <f t="shared" si="0"/>
        <v>62</v>
      </c>
      <c r="F16" s="22">
        <v>40</v>
      </c>
      <c r="G16" s="23">
        <f t="shared" si="1"/>
        <v>2480</v>
      </c>
      <c r="H16" s="10"/>
    </row>
    <row r="17" spans="1:8" ht="15" customHeight="1" thickBot="1" x14ac:dyDescent="0.25">
      <c r="A17" s="11" t="s">
        <v>11</v>
      </c>
      <c r="B17" s="26">
        <v>29993400</v>
      </c>
      <c r="C17" s="22">
        <v>6174</v>
      </c>
      <c r="D17" s="22">
        <v>6299</v>
      </c>
      <c r="E17" s="157">
        <f t="shared" si="0"/>
        <v>125</v>
      </c>
      <c r="F17" s="22">
        <v>30</v>
      </c>
      <c r="G17" s="23">
        <f t="shared" si="1"/>
        <v>3750</v>
      </c>
      <c r="H17" s="10"/>
    </row>
    <row r="18" spans="1:8" ht="31.5" customHeight="1" thickBot="1" x14ac:dyDescent="0.25">
      <c r="A18" s="14" t="s">
        <v>1386</v>
      </c>
      <c r="B18" s="23">
        <v>29993504</v>
      </c>
      <c r="C18" s="22">
        <v>5617</v>
      </c>
      <c r="D18" s="22">
        <v>5655</v>
      </c>
      <c r="E18" s="157">
        <f t="shared" si="0"/>
        <v>38</v>
      </c>
      <c r="F18" s="22">
        <v>20</v>
      </c>
      <c r="G18" s="23">
        <f t="shared" si="1"/>
        <v>760</v>
      </c>
      <c r="H18" s="10"/>
    </row>
    <row r="19" spans="1:8" ht="18" customHeight="1" thickBot="1" x14ac:dyDescent="0.25">
      <c r="A19" s="787" t="s">
        <v>1573</v>
      </c>
      <c r="B19" s="788"/>
      <c r="C19" s="788"/>
      <c r="D19" s="791"/>
      <c r="E19" s="157"/>
      <c r="G19" s="16">
        <f>SUM(G14:G18)</f>
        <v>8430</v>
      </c>
    </row>
    <row r="20" spans="1:8" ht="39" customHeight="1" thickBot="1" x14ac:dyDescent="0.25">
      <c r="A20" s="7" t="s">
        <v>8</v>
      </c>
      <c r="B20" s="22">
        <v>29993452</v>
      </c>
      <c r="C20" s="22">
        <v>10282</v>
      </c>
      <c r="D20" s="22">
        <v>10410</v>
      </c>
      <c r="E20" s="157">
        <f t="shared" ref="E20:E24" si="2">D20-C20</f>
        <v>128</v>
      </c>
      <c r="F20" s="22">
        <v>10</v>
      </c>
      <c r="G20" s="23">
        <f t="shared" ref="G20:G24" si="3">E20*F20</f>
        <v>1280</v>
      </c>
      <c r="H20" s="10"/>
    </row>
    <row r="21" spans="1:8" ht="54" customHeight="1" thickBot="1" x14ac:dyDescent="0.25">
      <c r="A21" s="9" t="s">
        <v>13</v>
      </c>
      <c r="B21" s="22">
        <v>29993531</v>
      </c>
      <c r="C21" s="22">
        <v>2881</v>
      </c>
      <c r="D21" s="22">
        <v>2915</v>
      </c>
      <c r="E21" s="157">
        <f t="shared" si="2"/>
        <v>34</v>
      </c>
      <c r="F21" s="23">
        <v>15</v>
      </c>
      <c r="G21" s="23">
        <f t="shared" si="3"/>
        <v>510</v>
      </c>
      <c r="H21" s="10"/>
    </row>
    <row r="22" spans="1:8" ht="17.25" customHeight="1" thickBot="1" x14ac:dyDescent="0.25">
      <c r="A22" s="9" t="s">
        <v>14</v>
      </c>
      <c r="B22" s="22">
        <v>29993455</v>
      </c>
      <c r="C22" s="21">
        <v>8532</v>
      </c>
      <c r="D22" s="21">
        <v>8667</v>
      </c>
      <c r="E22" s="157">
        <f t="shared" si="2"/>
        <v>135</v>
      </c>
      <c r="F22" s="22">
        <v>40</v>
      </c>
      <c r="G22" s="23">
        <f t="shared" si="3"/>
        <v>5400</v>
      </c>
      <c r="H22" s="10"/>
    </row>
    <row r="23" spans="1:8" ht="16.5" customHeight="1" thickBot="1" x14ac:dyDescent="0.25">
      <c r="A23" s="11" t="s">
        <v>15</v>
      </c>
      <c r="B23" s="26">
        <v>29993405</v>
      </c>
      <c r="C23" s="23">
        <v>10511</v>
      </c>
      <c r="D23" s="23">
        <v>10674</v>
      </c>
      <c r="E23" s="157">
        <f t="shared" si="2"/>
        <v>163</v>
      </c>
      <c r="F23" s="22">
        <v>30</v>
      </c>
      <c r="G23" s="23">
        <f t="shared" si="3"/>
        <v>4890</v>
      </c>
      <c r="H23" s="10"/>
    </row>
    <row r="24" spans="1:8" ht="30.75" customHeight="1" thickBot="1" x14ac:dyDescent="0.25">
      <c r="A24" s="14" t="s">
        <v>1385</v>
      </c>
      <c r="B24" s="23">
        <v>29993524</v>
      </c>
      <c r="C24" s="23">
        <v>11411</v>
      </c>
      <c r="D24" s="23">
        <v>11689</v>
      </c>
      <c r="E24" s="157">
        <f t="shared" si="2"/>
        <v>278</v>
      </c>
      <c r="F24" s="22">
        <v>20</v>
      </c>
      <c r="G24" s="23">
        <f t="shared" si="3"/>
        <v>5560</v>
      </c>
      <c r="H24" s="10"/>
    </row>
    <row r="25" spans="1:8" ht="13.5" thickBot="1" x14ac:dyDescent="0.25">
      <c r="A25" s="785"/>
      <c r="B25" s="785"/>
      <c r="C25" s="785"/>
      <c r="D25" s="785"/>
      <c r="E25" s="785"/>
      <c r="F25" s="5" t="s">
        <v>16</v>
      </c>
      <c r="G25" s="16">
        <f>SUM(G20:G24)</f>
        <v>17640</v>
      </c>
    </row>
    <row r="26" spans="1:8" ht="13.5" thickBot="1" x14ac:dyDescent="0.25">
      <c r="C26" s="17"/>
      <c r="D26" s="17"/>
      <c r="F26" s="5" t="s">
        <v>17</v>
      </c>
      <c r="G26" s="352">
        <f>G25+G19+G13</f>
        <v>55040</v>
      </c>
      <c r="H26" s="10"/>
    </row>
    <row r="27" spans="1:8" x14ac:dyDescent="0.2">
      <c r="C27" s="17"/>
      <c r="D27" s="17"/>
      <c r="G27" s="137"/>
      <c r="H27" s="10"/>
    </row>
    <row r="28" spans="1:8" ht="13.5" thickBot="1" x14ac:dyDescent="0.25"/>
    <row r="29" spans="1:8" ht="19.5" customHeight="1" thickBot="1" x14ac:dyDescent="0.25">
      <c r="A29" s="117" t="s">
        <v>1574</v>
      </c>
      <c r="B29" s="27" t="s">
        <v>1465</v>
      </c>
      <c r="C29" s="21">
        <v>252731</v>
      </c>
      <c r="D29" s="21">
        <v>257401</v>
      </c>
      <c r="E29" s="23">
        <f>D29-C29</f>
        <v>4670</v>
      </c>
      <c r="F29" s="22">
        <v>1</v>
      </c>
      <c r="G29" s="23">
        <f>E29*F29</f>
        <v>4670</v>
      </c>
      <c r="H29" s="10"/>
    </row>
    <row r="30" spans="1:8" ht="18.75" customHeight="1" thickBot="1" x14ac:dyDescent="0.25">
      <c r="A30" s="18" t="s">
        <v>18</v>
      </c>
      <c r="B30" s="23">
        <v>29211536</v>
      </c>
      <c r="C30" s="21">
        <v>226934</v>
      </c>
      <c r="D30" s="21">
        <v>231331</v>
      </c>
      <c r="E30" s="23">
        <f>D30-C30</f>
        <v>4397</v>
      </c>
      <c r="F30" s="22">
        <v>1</v>
      </c>
      <c r="G30" s="23">
        <f>E30*F30</f>
        <v>4397</v>
      </c>
      <c r="H30" s="10"/>
    </row>
    <row r="31" spans="1:8" ht="13.5" thickBot="1" x14ac:dyDescent="0.25">
      <c r="F31" s="5" t="s">
        <v>16</v>
      </c>
      <c r="G31" s="473">
        <f>SUM(G29:G30)</f>
        <v>9067</v>
      </c>
    </row>
    <row r="32" spans="1:8" x14ac:dyDescent="0.2">
      <c r="G32" s="19"/>
    </row>
    <row r="33" spans="1:8" x14ac:dyDescent="0.2">
      <c r="G33" s="19"/>
    </row>
    <row r="34" spans="1:8" x14ac:dyDescent="0.2">
      <c r="A34" s="786"/>
      <c r="B34" s="786"/>
      <c r="C34" s="786"/>
      <c r="D34" s="786"/>
      <c r="E34" s="786"/>
      <c r="F34" s="794"/>
      <c r="G34" s="794"/>
    </row>
    <row r="35" spans="1:8" ht="13.5" thickBot="1" x14ac:dyDescent="0.25">
      <c r="A35" s="1"/>
      <c r="B35" s="2"/>
      <c r="G35" s="2"/>
    </row>
    <row r="36" spans="1:8" ht="12.75" customHeight="1" x14ac:dyDescent="0.2">
      <c r="A36" s="774" t="s">
        <v>0</v>
      </c>
      <c r="B36" s="771" t="s">
        <v>1</v>
      </c>
      <c r="C36" s="781" t="s">
        <v>2</v>
      </c>
      <c r="D36" s="782"/>
      <c r="E36" s="771" t="s">
        <v>3</v>
      </c>
      <c r="F36" s="771" t="s">
        <v>4</v>
      </c>
      <c r="G36" s="771" t="s">
        <v>5</v>
      </c>
    </row>
    <row r="37" spans="1:8" ht="13.5" thickBot="1" x14ac:dyDescent="0.25">
      <c r="A37" s="779"/>
      <c r="B37" s="772"/>
      <c r="C37" s="783"/>
      <c r="D37" s="784"/>
      <c r="E37" s="772"/>
      <c r="F37" s="772"/>
      <c r="G37" s="772"/>
    </row>
    <row r="38" spans="1:8" ht="13.5" thickBot="1" x14ac:dyDescent="0.25">
      <c r="A38" s="780"/>
      <c r="B38" s="773"/>
      <c r="C38" s="5" t="s">
        <v>6</v>
      </c>
      <c r="D38" s="6" t="s">
        <v>7</v>
      </c>
      <c r="E38" s="773"/>
      <c r="F38" s="773"/>
      <c r="G38" s="773"/>
    </row>
    <row r="39" spans="1:8" ht="25.5" customHeight="1" thickBot="1" x14ac:dyDescent="0.25">
      <c r="A39" s="789"/>
      <c r="B39" s="790"/>
      <c r="C39" s="790"/>
      <c r="D39" s="790"/>
      <c r="E39" s="145"/>
      <c r="G39" s="20"/>
    </row>
    <row r="40" spans="1:8" ht="15" customHeight="1" thickBot="1" x14ac:dyDescent="0.25">
      <c r="A40" s="14" t="s">
        <v>19</v>
      </c>
      <c r="B40" s="14" t="s">
        <v>1466</v>
      </c>
      <c r="C40" s="21">
        <v>3418</v>
      </c>
      <c r="D40" s="21">
        <v>3483</v>
      </c>
      <c r="E40" s="22">
        <f>D40-C40</f>
        <v>65</v>
      </c>
      <c r="F40" s="14">
        <v>30</v>
      </c>
      <c r="G40" s="152">
        <f>E40*F40</f>
        <v>1950</v>
      </c>
      <c r="H40" s="10"/>
    </row>
    <row r="41" spans="1:8" ht="15" customHeight="1" thickBot="1" x14ac:dyDescent="0.25">
      <c r="A41" s="24" t="s">
        <v>20</v>
      </c>
      <c r="B41" s="22">
        <v>29993194</v>
      </c>
      <c r="C41" s="22">
        <v>3186</v>
      </c>
      <c r="D41" s="22">
        <v>3237</v>
      </c>
      <c r="E41" s="22">
        <f>D41-C41</f>
        <v>51</v>
      </c>
      <c r="F41" s="22">
        <v>30</v>
      </c>
      <c r="G41" s="23">
        <f>E41*F41</f>
        <v>1530</v>
      </c>
      <c r="H41" s="10"/>
    </row>
    <row r="42" spans="1:8" ht="15" customHeight="1" thickBot="1" x14ac:dyDescent="0.25">
      <c r="A42" s="25"/>
      <c r="B42" s="22"/>
      <c r="C42" s="26"/>
      <c r="D42" s="26"/>
      <c r="E42" s="22"/>
      <c r="F42" s="26"/>
      <c r="G42" s="23"/>
    </row>
    <row r="43" spans="1:8" ht="15" customHeight="1" thickBot="1" x14ac:dyDescent="0.25">
      <c r="A43" s="14" t="s">
        <v>21</v>
      </c>
      <c r="B43" s="27" t="s">
        <v>1467</v>
      </c>
      <c r="C43" s="26">
        <v>15294</v>
      </c>
      <c r="D43" s="26">
        <v>15431</v>
      </c>
      <c r="E43" s="22">
        <f>D43-C43</f>
        <v>137</v>
      </c>
      <c r="F43" s="22">
        <v>30</v>
      </c>
      <c r="G43" s="23">
        <f>E43*F43</f>
        <v>4110</v>
      </c>
      <c r="H43" s="10"/>
    </row>
    <row r="44" spans="1:8" ht="15" customHeight="1" thickBot="1" x14ac:dyDescent="0.25">
      <c r="A44" s="24" t="s">
        <v>22</v>
      </c>
      <c r="B44" s="14" t="s">
        <v>1468</v>
      </c>
      <c r="C44" s="161">
        <v>11632</v>
      </c>
      <c r="D44" s="161">
        <v>11685</v>
      </c>
      <c r="E44" s="22">
        <f>D44-C44</f>
        <v>53</v>
      </c>
      <c r="F44" s="22">
        <v>30</v>
      </c>
      <c r="G44" s="23">
        <f>E44*F44</f>
        <v>1590</v>
      </c>
      <c r="H44" s="10"/>
    </row>
    <row r="45" spans="1:8" ht="16.5" customHeight="1" thickBot="1" x14ac:dyDescent="0.25">
      <c r="A45" s="787" t="s">
        <v>23</v>
      </c>
      <c r="B45" s="788"/>
      <c r="C45" s="763"/>
      <c r="D45" s="189"/>
      <c r="E45" s="151"/>
      <c r="F45" s="5" t="s">
        <v>16</v>
      </c>
      <c r="G45" s="563">
        <f>SUM(G40:G44)</f>
        <v>9180</v>
      </c>
      <c r="H45" s="10"/>
    </row>
    <row r="46" spans="1:8" ht="31.5" customHeight="1" thickBot="1" x14ac:dyDescent="0.25">
      <c r="A46" s="28" t="s">
        <v>8</v>
      </c>
      <c r="B46" s="22">
        <v>29993213</v>
      </c>
      <c r="C46" s="23">
        <v>13536</v>
      </c>
      <c r="D46" s="23">
        <v>13687</v>
      </c>
      <c r="E46" s="23">
        <f t="shared" ref="E46:E50" si="4">D46-C46</f>
        <v>151</v>
      </c>
      <c r="F46" s="22">
        <v>15</v>
      </c>
      <c r="G46" s="23">
        <f t="shared" ref="G46:G50" si="5">E46*F46</f>
        <v>2265</v>
      </c>
      <c r="H46" s="10"/>
    </row>
    <row r="47" spans="1:8" ht="49.5" customHeight="1" thickBot="1" x14ac:dyDescent="0.25">
      <c r="A47" s="14" t="s">
        <v>13</v>
      </c>
      <c r="B47" s="22">
        <v>29993517</v>
      </c>
      <c r="C47" s="22">
        <v>2160</v>
      </c>
      <c r="D47" s="22">
        <v>2194</v>
      </c>
      <c r="E47" s="23">
        <f t="shared" si="4"/>
        <v>34</v>
      </c>
      <c r="F47" s="22">
        <v>60</v>
      </c>
      <c r="G47" s="23">
        <f t="shared" si="5"/>
        <v>2040</v>
      </c>
      <c r="H47" s="10"/>
    </row>
    <row r="48" spans="1:8" ht="15" customHeight="1" thickBot="1" x14ac:dyDescent="0.25">
      <c r="A48" s="14" t="s">
        <v>14</v>
      </c>
      <c r="B48" s="22">
        <v>29116365</v>
      </c>
      <c r="C48" s="21">
        <v>23595</v>
      </c>
      <c r="D48" s="21">
        <v>23929</v>
      </c>
      <c r="E48" s="23">
        <f t="shared" si="4"/>
        <v>334</v>
      </c>
      <c r="F48" s="22">
        <v>60</v>
      </c>
      <c r="G48" s="23">
        <f t="shared" si="5"/>
        <v>20040</v>
      </c>
      <c r="H48" s="10"/>
    </row>
    <row r="49" spans="1:8" ht="15" customHeight="1" thickBot="1" x14ac:dyDescent="0.25">
      <c r="A49" s="29" t="s">
        <v>15</v>
      </c>
      <c r="B49" s="26">
        <v>29993350</v>
      </c>
      <c r="C49" s="23">
        <v>19729</v>
      </c>
      <c r="D49" s="23">
        <v>20010</v>
      </c>
      <c r="E49" s="23">
        <f t="shared" si="4"/>
        <v>281</v>
      </c>
      <c r="F49" s="22">
        <v>80</v>
      </c>
      <c r="G49" s="23">
        <f t="shared" si="5"/>
        <v>22480</v>
      </c>
      <c r="H49" s="10"/>
    </row>
    <row r="50" spans="1:8" ht="15" customHeight="1" thickBot="1" x14ac:dyDescent="0.25">
      <c r="A50" s="24" t="s">
        <v>1442</v>
      </c>
      <c r="B50" s="23">
        <v>29993469</v>
      </c>
      <c r="C50" s="23">
        <v>8983</v>
      </c>
      <c r="D50" s="23">
        <v>9122</v>
      </c>
      <c r="E50" s="23">
        <f t="shared" si="4"/>
        <v>139</v>
      </c>
      <c r="F50" s="22">
        <v>40</v>
      </c>
      <c r="G50" s="23">
        <f t="shared" si="5"/>
        <v>5560</v>
      </c>
      <c r="H50" s="10"/>
    </row>
    <row r="51" spans="1:8" ht="13.5" thickBot="1" x14ac:dyDescent="0.25">
      <c r="A51" s="15"/>
      <c r="B51" s="15"/>
      <c r="C51" s="23"/>
      <c r="D51" s="15"/>
      <c r="E51" s="31"/>
      <c r="F51" s="5" t="s">
        <v>16</v>
      </c>
      <c r="G51" s="198">
        <f>SUM(G46:G50)</f>
        <v>52385</v>
      </c>
    </row>
    <row r="53" spans="1:8" x14ac:dyDescent="0.2">
      <c r="A53" s="774" t="s">
        <v>0</v>
      </c>
      <c r="B53" s="771" t="s">
        <v>1</v>
      </c>
      <c r="C53" s="781" t="s">
        <v>2</v>
      </c>
      <c r="D53" s="782"/>
      <c r="E53" s="771" t="s">
        <v>3</v>
      </c>
      <c r="F53" s="771" t="s">
        <v>4</v>
      </c>
      <c r="G53" s="771" t="s">
        <v>5</v>
      </c>
    </row>
    <row r="54" spans="1:8" ht="13.5" thickBot="1" x14ac:dyDescent="0.25">
      <c r="A54" s="779"/>
      <c r="B54" s="772"/>
      <c r="C54" s="783"/>
      <c r="D54" s="784"/>
      <c r="E54" s="772"/>
      <c r="F54" s="772"/>
      <c r="G54" s="772"/>
    </row>
    <row r="55" spans="1:8" ht="13.5" thickBot="1" x14ac:dyDescent="0.25">
      <c r="A55" s="780"/>
      <c r="B55" s="773"/>
      <c r="C55" s="5" t="s">
        <v>6</v>
      </c>
      <c r="D55" s="6" t="s">
        <v>7</v>
      </c>
      <c r="E55" s="773"/>
      <c r="F55" s="773"/>
      <c r="G55" s="773"/>
    </row>
    <row r="56" spans="1:8" ht="15" customHeight="1" thickBot="1" x14ac:dyDescent="0.25">
      <c r="A56" s="795" t="s">
        <v>1575</v>
      </c>
      <c r="B56" s="14" t="s">
        <v>1469</v>
      </c>
      <c r="C56" s="21">
        <v>10186</v>
      </c>
      <c r="D56" s="21">
        <v>10417</v>
      </c>
      <c r="E56" s="22">
        <f t="shared" ref="E56:E58" si="6">D56-C56</f>
        <v>231</v>
      </c>
      <c r="F56" s="21">
        <v>40</v>
      </c>
      <c r="G56" s="23">
        <f t="shared" ref="G56:G58" si="7">E56*F56</f>
        <v>9240</v>
      </c>
      <c r="H56" s="10"/>
    </row>
    <row r="57" spans="1:8" ht="15" customHeight="1" thickBot="1" x14ac:dyDescent="0.25">
      <c r="A57" s="796"/>
      <c r="B57" s="14" t="s">
        <v>1470</v>
      </c>
      <c r="C57" s="21">
        <v>6072</v>
      </c>
      <c r="D57" s="21">
        <v>6158</v>
      </c>
      <c r="E57" s="22">
        <f t="shared" si="6"/>
        <v>86</v>
      </c>
      <c r="F57" s="21">
        <v>20</v>
      </c>
      <c r="G57" s="23">
        <f t="shared" si="7"/>
        <v>1720</v>
      </c>
      <c r="H57" s="10"/>
    </row>
    <row r="58" spans="1:8" ht="15" customHeight="1" thickBot="1" x14ac:dyDescent="0.25">
      <c r="A58" s="797"/>
      <c r="B58" s="14" t="s">
        <v>1471</v>
      </c>
      <c r="C58" s="21">
        <v>1239</v>
      </c>
      <c r="D58" s="21">
        <v>1256</v>
      </c>
      <c r="E58" s="22">
        <f t="shared" si="6"/>
        <v>17</v>
      </c>
      <c r="F58" s="21">
        <v>80</v>
      </c>
      <c r="G58" s="23">
        <f t="shared" si="7"/>
        <v>1360</v>
      </c>
      <c r="H58" s="10"/>
    </row>
    <row r="59" spans="1:8" ht="15" customHeight="1" thickBot="1" x14ac:dyDescent="0.25">
      <c r="A59" s="792" t="s">
        <v>1566</v>
      </c>
      <c r="B59" s="506">
        <v>32358499</v>
      </c>
      <c r="C59" s="21">
        <v>0</v>
      </c>
      <c r="D59" s="21">
        <v>0</v>
      </c>
      <c r="E59" s="22">
        <f t="shared" ref="E59:E60" si="8">D59-C59</f>
        <v>0</v>
      </c>
      <c r="F59" s="21">
        <v>1</v>
      </c>
      <c r="G59" s="23">
        <f t="shared" ref="G59:G60" si="9">E59*F59</f>
        <v>0</v>
      </c>
    </row>
    <row r="60" spans="1:8" ht="15" customHeight="1" thickBot="1" x14ac:dyDescent="0.25">
      <c r="A60" s="793"/>
      <c r="B60" s="515">
        <v>32358505</v>
      </c>
      <c r="C60" s="21">
        <v>0</v>
      </c>
      <c r="D60" s="21">
        <v>0</v>
      </c>
      <c r="E60" s="22">
        <f t="shared" si="8"/>
        <v>0</v>
      </c>
      <c r="F60" s="21">
        <v>1</v>
      </c>
      <c r="G60" s="23">
        <f t="shared" si="9"/>
        <v>0</v>
      </c>
    </row>
    <row r="61" spans="1:8" ht="15" customHeight="1" thickBot="1" x14ac:dyDescent="0.25">
      <c r="A61" s="33"/>
      <c r="B61" s="34"/>
      <c r="C61" s="34"/>
      <c r="D61" s="34"/>
      <c r="E61" s="34"/>
      <c r="F61" s="516" t="s">
        <v>16</v>
      </c>
      <c r="G61" s="564">
        <f>SUM(G56:G60)</f>
        <v>12320</v>
      </c>
    </row>
    <row r="62" spans="1:8" ht="15" customHeight="1" x14ac:dyDescent="0.2">
      <c r="A62" s="33"/>
      <c r="B62" s="34"/>
      <c r="C62" s="34"/>
      <c r="D62" s="34"/>
      <c r="E62" s="34"/>
      <c r="F62" s="514"/>
      <c r="G62" s="141"/>
    </row>
    <row r="63" spans="1:8" ht="15" customHeight="1" x14ac:dyDescent="0.2">
      <c r="A63" s="368" t="s">
        <v>961</v>
      </c>
      <c r="B63" s="369">
        <f>G26+G31+G45+G51+G61</f>
        <v>137992</v>
      </c>
      <c r="C63" s="34"/>
      <c r="D63" s="34"/>
      <c r="E63" s="34"/>
      <c r="F63" s="498"/>
      <c r="G63" s="141"/>
    </row>
    <row r="64" spans="1:8" ht="15" customHeight="1" x14ac:dyDescent="0.2">
      <c r="A64" s="368" t="s">
        <v>953</v>
      </c>
      <c r="B64" s="369">
        <f>SUM(G12)+SUM(G18:G18)+SUM(G24:G24)+G31+SUM(G50:G50)</f>
        <v>23787</v>
      </c>
      <c r="C64" s="34"/>
      <c r="D64" s="34"/>
      <c r="E64" s="34"/>
      <c r="F64" s="498"/>
      <c r="G64" s="141"/>
    </row>
    <row r="65" spans="1:7" ht="21.75" customHeight="1" x14ac:dyDescent="0.2">
      <c r="A65" s="258" t="s">
        <v>1353</v>
      </c>
      <c r="B65" s="370">
        <f>SUM(G10:G11)+SUM(G16:G17)+SUM(G22:G23)+SUM(G48:G49)</f>
        <v>81960</v>
      </c>
      <c r="D65" s="359"/>
      <c r="E65" s="359"/>
      <c r="F65" s="498"/>
    </row>
    <row r="66" spans="1:7" ht="21.75" customHeight="1" x14ac:dyDescent="0.2">
      <c r="A66" s="258" t="s">
        <v>1429</v>
      </c>
      <c r="B66" s="370">
        <f>G61</f>
        <v>12320</v>
      </c>
      <c r="D66" s="17"/>
      <c r="G66" s="19"/>
    </row>
    <row r="67" spans="1:7" ht="21.75" customHeight="1" x14ac:dyDescent="0.2">
      <c r="A67" s="258" t="s">
        <v>1518</v>
      </c>
      <c r="B67" s="370">
        <f>G8+G9+G14+G15+G20+G21+G45+G46+G47</f>
        <v>19925</v>
      </c>
      <c r="D67" s="17"/>
      <c r="G67" s="19"/>
    </row>
    <row r="69" spans="1:7" x14ac:dyDescent="0.2">
      <c r="B69" t="s">
        <v>1372</v>
      </c>
    </row>
    <row r="71" spans="1:7" x14ac:dyDescent="0.2">
      <c r="B71" t="s">
        <v>1354</v>
      </c>
    </row>
  </sheetData>
  <customSheetViews>
    <customSheetView guid="{59BB3A05-2517-4212-B4B0-766CE27362F6}" scale="120" showPageBreaks="1" fitToPage="1" printArea="1" view="pageBreakPreview">
      <selection activeCell="B9" sqref="B9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</customSheetViews>
  <mergeCells count="29">
    <mergeCell ref="A59:A60"/>
    <mergeCell ref="F34:G34"/>
    <mergeCell ref="F36:F38"/>
    <mergeCell ref="G36:G38"/>
    <mergeCell ref="C53:D54"/>
    <mergeCell ref="F53:F55"/>
    <mergeCell ref="G53:G55"/>
    <mergeCell ref="A56:A58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E19" sqref="E19"/>
    </sheetView>
  </sheetViews>
  <sheetFormatPr defaultColWidth="9.140625" defaultRowHeight="12.75" x14ac:dyDescent="0.2"/>
  <cols>
    <col min="1" max="1" width="7.28515625" style="272" customWidth="1"/>
    <col min="2" max="2" width="33.85546875" style="272" customWidth="1"/>
    <col min="3" max="3" width="15.42578125" style="272" customWidth="1"/>
    <col min="4" max="4" width="12.42578125" style="272" customWidth="1"/>
    <col min="5" max="5" width="16" style="730" customWidth="1"/>
    <col min="6" max="6" width="19.140625" style="272" customWidth="1"/>
    <col min="7" max="7" width="16.7109375" style="730" customWidth="1"/>
    <col min="8" max="16384" width="9.140625" style="272"/>
  </cols>
  <sheetData>
    <row r="2" spans="1:7" ht="21" x14ac:dyDescent="0.2">
      <c r="A2" s="870" t="s">
        <v>2021</v>
      </c>
      <c r="B2" s="870"/>
      <c r="C2" s="870"/>
      <c r="D2" s="870"/>
    </row>
    <row r="4" spans="1:7" ht="18.75" x14ac:dyDescent="0.3">
      <c r="A4" s="273" t="s">
        <v>2005</v>
      </c>
    </row>
    <row r="5" spans="1:7" ht="13.5" thickBot="1" x14ac:dyDescent="0.25"/>
    <row r="6" spans="1:7" ht="16.5" thickBot="1" x14ac:dyDescent="0.3">
      <c r="A6" s="278" t="s">
        <v>24</v>
      </c>
      <c r="B6" s="279" t="s">
        <v>1343</v>
      </c>
      <c r="C6" s="286" t="s">
        <v>1346</v>
      </c>
      <c r="D6" s="279" t="s">
        <v>1344</v>
      </c>
      <c r="E6" s="286" t="s">
        <v>2003</v>
      </c>
      <c r="F6" s="727" t="s">
        <v>2004</v>
      </c>
      <c r="G6" s="735" t="s">
        <v>1026</v>
      </c>
    </row>
    <row r="7" spans="1:7" ht="15.75" x14ac:dyDescent="0.25">
      <c r="A7" s="275">
        <v>1</v>
      </c>
      <c r="B7" s="275" t="s">
        <v>2002</v>
      </c>
      <c r="C7" s="276">
        <f>'Общ. счетчики'!G61-C8</f>
        <v>9296.5</v>
      </c>
      <c r="D7" s="277">
        <v>4.5999999999999996</v>
      </c>
      <c r="E7" s="732">
        <v>309</v>
      </c>
      <c r="F7" s="733">
        <f>C7/E7</f>
        <v>30.085760517799354</v>
      </c>
      <c r="G7" s="736">
        <f>F7*D7</f>
        <v>138.39449838187701</v>
      </c>
    </row>
    <row r="8" spans="1:7" ht="15.75" x14ac:dyDescent="0.25">
      <c r="A8" s="283">
        <v>2</v>
      </c>
      <c r="B8" s="283" t="s">
        <v>1994</v>
      </c>
      <c r="C8" s="729">
        <v>3023.5</v>
      </c>
      <c r="D8" s="277">
        <v>4.5999999999999996</v>
      </c>
      <c r="E8" s="732"/>
      <c r="F8" s="733"/>
      <c r="G8" s="736"/>
    </row>
    <row r="9" spans="1:7" ht="15.75" x14ac:dyDescent="0.25">
      <c r="A9" s="283">
        <v>3</v>
      </c>
      <c r="B9" s="283" t="s">
        <v>1347</v>
      </c>
      <c r="C9" s="284">
        <v>1</v>
      </c>
      <c r="D9" s="285">
        <v>30</v>
      </c>
      <c r="E9" s="732">
        <v>309</v>
      </c>
      <c r="F9" s="737">
        <f t="shared" ref="F9:F11" si="0">C9/E9</f>
        <v>3.2362459546925568E-3</v>
      </c>
      <c r="G9" s="736">
        <f t="shared" ref="G9:G11" si="1">F9*D9</f>
        <v>9.7087378640776698E-2</v>
      </c>
    </row>
    <row r="10" spans="1:7" ht="15.75" x14ac:dyDescent="0.25">
      <c r="A10" s="283">
        <v>4</v>
      </c>
      <c r="B10" s="283" t="s">
        <v>1348</v>
      </c>
      <c r="C10" s="284">
        <v>0</v>
      </c>
      <c r="D10" s="285">
        <f>D12*0.083</f>
        <v>217.05495999999999</v>
      </c>
      <c r="E10" s="732"/>
      <c r="F10" s="738"/>
      <c r="G10" s="736"/>
    </row>
    <row r="11" spans="1:7" ht="15.75" x14ac:dyDescent="0.25">
      <c r="A11" s="283">
        <v>5</v>
      </c>
      <c r="B11" s="283" t="s">
        <v>1349</v>
      </c>
      <c r="C11" s="284">
        <f>C9+C10</f>
        <v>1</v>
      </c>
      <c r="D11" s="285">
        <v>35.840000000000003</v>
      </c>
      <c r="E11" s="732">
        <v>309</v>
      </c>
      <c r="F11" s="737">
        <f t="shared" si="0"/>
        <v>3.2362459546925568E-3</v>
      </c>
      <c r="G11" s="736">
        <f t="shared" si="1"/>
        <v>0.11598705501618124</v>
      </c>
    </row>
    <row r="12" spans="1:7" ht="15.75" x14ac:dyDescent="0.25">
      <c r="A12" s="283">
        <v>6</v>
      </c>
      <c r="B12" s="283" t="s">
        <v>1404</v>
      </c>
      <c r="C12" s="285">
        <v>0</v>
      </c>
      <c r="D12" s="285">
        <v>2615.12</v>
      </c>
      <c r="E12" s="728"/>
      <c r="F12" s="734"/>
      <c r="G12" s="731"/>
    </row>
    <row r="13" spans="1:7" ht="15.75" x14ac:dyDescent="0.25">
      <c r="A13" s="283">
        <v>7</v>
      </c>
      <c r="B13" s="283" t="s">
        <v>1633</v>
      </c>
      <c r="C13" s="285">
        <f>'[2]Расчет платы на отопление и ГВС'!$F$17</f>
        <v>0</v>
      </c>
      <c r="D13" s="285">
        <v>4.5999999999999996</v>
      </c>
      <c r="E13" s="728"/>
      <c r="F13" s="734"/>
      <c r="G13" s="731"/>
    </row>
    <row r="14" spans="1:7" ht="17.25" customHeight="1" x14ac:dyDescent="0.3">
      <c r="A14" s="274"/>
      <c r="B14" s="274"/>
      <c r="C14" s="274"/>
      <c r="D14" s="274"/>
      <c r="G14" s="739"/>
    </row>
  </sheetData>
  <customSheetViews>
    <customSheetView guid="{59BB3A05-2517-4212-B4B0-766CE27362F6}">
      <selection activeCell="E19" sqref="E19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D10" sqref="D10"/>
      <pageMargins left="0.7" right="0.7" top="0.75" bottom="0.75" header="0.3" footer="0.3"/>
      <pageSetup paperSize="9" orientation="portrait" r:id="rId2"/>
    </customSheetView>
  </customSheetViews>
  <mergeCells count="1">
    <mergeCell ref="A2:D2"/>
  </mergeCells>
  <pageMargins left="0.7" right="0.7" top="0.75" bottom="0.75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C29" sqref="C29"/>
    </sheetView>
  </sheetViews>
  <sheetFormatPr defaultColWidth="9.140625" defaultRowHeight="33" customHeight="1" x14ac:dyDescent="0.2"/>
  <cols>
    <col min="1" max="1" width="9.140625" style="363"/>
    <col min="2" max="2" width="12.42578125" style="363" customWidth="1"/>
    <col min="3" max="4" width="13.85546875" style="363" customWidth="1"/>
    <col min="5" max="6" width="12.42578125" style="363" customWidth="1"/>
    <col min="7" max="7" width="15.5703125" style="363" customWidth="1"/>
    <col min="8" max="8" width="17.140625" style="363" customWidth="1"/>
    <col min="9" max="9" width="9.140625" style="363"/>
    <col min="10" max="10" width="11.5703125" style="363" bestFit="1" customWidth="1"/>
    <col min="11" max="11" width="9.5703125" style="363" bestFit="1" customWidth="1"/>
    <col min="12" max="12" width="11.5703125" style="363" bestFit="1" customWidth="1"/>
    <col min="13" max="13" width="9.140625" style="363"/>
    <col min="14" max="14" width="11.5703125" style="363" bestFit="1" customWidth="1"/>
    <col min="15" max="16384" width="9.140625" style="363"/>
  </cols>
  <sheetData>
    <row r="1" spans="1:12" ht="33" customHeight="1" x14ac:dyDescent="0.2">
      <c r="A1" s="878" t="s">
        <v>1551</v>
      </c>
      <c r="B1" s="878"/>
      <c r="C1" s="878"/>
      <c r="D1" s="878"/>
      <c r="E1" s="878"/>
      <c r="F1" s="878"/>
      <c r="G1" s="878"/>
      <c r="H1" s="878"/>
    </row>
    <row r="2" spans="1:12" ht="18" customHeight="1" x14ac:dyDescent="0.2"/>
    <row r="3" spans="1:12" ht="65.25" customHeight="1" x14ac:dyDescent="0.2">
      <c r="A3" s="376"/>
      <c r="B3" s="376" t="s">
        <v>1451</v>
      </c>
      <c r="C3" s="376" t="s">
        <v>1452</v>
      </c>
      <c r="D3" s="376" t="s">
        <v>1477</v>
      </c>
      <c r="E3" s="376" t="s">
        <v>1453</v>
      </c>
      <c r="F3" s="376" t="s">
        <v>1474</v>
      </c>
      <c r="G3" s="376" t="s">
        <v>1475</v>
      </c>
      <c r="H3" s="376" t="s">
        <v>1476</v>
      </c>
    </row>
    <row r="4" spans="1:12" ht="33" customHeight="1" x14ac:dyDescent="0.2">
      <c r="A4" s="376" t="s">
        <v>72</v>
      </c>
      <c r="B4" s="376">
        <v>22605.8</v>
      </c>
      <c r="C4" s="376">
        <f>1395.8+15954.3</f>
        <v>17350.099999999999</v>
      </c>
      <c r="D4" s="376">
        <f>457.3-24.5-3.6-40+475.9-5.5-13.1-2.1-16.5+1005.2-38.5-422.8</f>
        <v>1371.8</v>
      </c>
      <c r="E4" s="376">
        <f t="shared" ref="E4:E9" si="0">B4-C4-D4</f>
        <v>3883.9000000000005</v>
      </c>
      <c r="F4" s="376">
        <v>5.0000000000000001E-3</v>
      </c>
      <c r="G4" s="445">
        <f>E4*F4</f>
        <v>19.419500000000003</v>
      </c>
      <c r="H4" s="461">
        <f>G4/C4</f>
        <v>1.1192730877631833E-3</v>
      </c>
      <c r="K4" s="536"/>
      <c r="L4" s="534"/>
    </row>
    <row r="5" spans="1:12" ht="33" customHeight="1" x14ac:dyDescent="0.2">
      <c r="A5" s="376" t="s">
        <v>29</v>
      </c>
      <c r="B5" s="376">
        <v>24756.6</v>
      </c>
      <c r="C5" s="376">
        <f>1343.7+15140.4-2.7</f>
        <v>16481.399999999998</v>
      </c>
      <c r="D5" s="376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6">
        <f t="shared" si="0"/>
        <v>3380</v>
      </c>
      <c r="F5" s="376">
        <v>5.0000000000000001E-3</v>
      </c>
      <c r="G5" s="445">
        <f>E5*F5</f>
        <v>16.899999999999999</v>
      </c>
      <c r="H5" s="461">
        <f>G5/C5</f>
        <v>1.0253983278119578E-3</v>
      </c>
      <c r="L5" s="534"/>
    </row>
    <row r="6" spans="1:12" ht="33" customHeight="1" x14ac:dyDescent="0.2">
      <c r="A6" s="376" t="s">
        <v>1049</v>
      </c>
      <c r="B6" s="376">
        <v>13321.1</v>
      </c>
      <c r="C6" s="376">
        <v>6275.6</v>
      </c>
      <c r="D6" s="376">
        <f>678.3+6165.9</f>
        <v>6844.2</v>
      </c>
      <c r="E6" s="376">
        <f t="shared" si="0"/>
        <v>201.30000000000018</v>
      </c>
      <c r="F6" s="376">
        <v>5.0000000000000001E-3</v>
      </c>
      <c r="G6" s="445">
        <f>E6*F6</f>
        <v>1.0065000000000008</v>
      </c>
      <c r="H6" s="461">
        <f t="shared" ref="H6:H9" si="1">G6/C6</f>
        <v>1.6038307094142404E-4</v>
      </c>
      <c r="K6" s="536"/>
      <c r="L6" s="534"/>
    </row>
    <row r="7" spans="1:12" ht="33" customHeight="1" x14ac:dyDescent="0.2">
      <c r="A7" s="376" t="s">
        <v>1430</v>
      </c>
      <c r="B7" s="376">
        <v>1409.2</v>
      </c>
      <c r="C7" s="376">
        <v>1221.3</v>
      </c>
      <c r="D7" s="376">
        <v>0</v>
      </c>
      <c r="E7" s="376">
        <f t="shared" si="0"/>
        <v>187.90000000000009</v>
      </c>
      <c r="F7" s="376">
        <v>5.0000000000000001E-3</v>
      </c>
      <c r="G7" s="445">
        <f t="shared" ref="G7:G8" si="2">E7*F7</f>
        <v>0.93950000000000045</v>
      </c>
      <c r="H7" s="461">
        <f t="shared" si="1"/>
        <v>7.692622615246053E-4</v>
      </c>
      <c r="K7" s="536"/>
      <c r="L7" s="534"/>
    </row>
    <row r="8" spans="1:12" ht="33" customHeight="1" x14ac:dyDescent="0.2">
      <c r="A8" s="376" t="s">
        <v>1431</v>
      </c>
      <c r="B8" s="376">
        <v>1308.0999999999999</v>
      </c>
      <c r="C8" s="376">
        <v>1189.2</v>
      </c>
      <c r="D8" s="376">
        <v>0</v>
      </c>
      <c r="E8" s="376">
        <f t="shared" si="0"/>
        <v>118.89999999999986</v>
      </c>
      <c r="F8" s="376">
        <v>5.0000000000000001E-3</v>
      </c>
      <c r="G8" s="445">
        <f t="shared" si="2"/>
        <v>0.59449999999999936</v>
      </c>
      <c r="H8" s="461">
        <f t="shared" si="1"/>
        <v>4.9991590985536442E-4</v>
      </c>
      <c r="K8" s="536"/>
      <c r="L8" s="534"/>
    </row>
    <row r="9" spans="1:12" ht="33" customHeight="1" x14ac:dyDescent="0.2">
      <c r="A9" s="376" t="s">
        <v>83</v>
      </c>
      <c r="B9" s="376">
        <v>2004.4</v>
      </c>
      <c r="C9" s="376">
        <v>1714.3</v>
      </c>
      <c r="D9" s="376">
        <f>210.1+69.4-18.03</f>
        <v>261.47000000000003</v>
      </c>
      <c r="E9" s="376">
        <f t="shared" si="0"/>
        <v>28.630000000000109</v>
      </c>
      <c r="F9" s="376">
        <v>5.0000000000000001E-3</v>
      </c>
      <c r="G9" s="445">
        <f>E9*F9</f>
        <v>0.14315000000000055</v>
      </c>
      <c r="H9" s="461">
        <f t="shared" si="1"/>
        <v>8.3503470804410286E-5</v>
      </c>
      <c r="K9" s="536"/>
      <c r="L9" s="534"/>
    </row>
    <row r="10" spans="1:12" ht="33" customHeight="1" x14ac:dyDescent="0.2">
      <c r="A10" s="376" t="s">
        <v>1436</v>
      </c>
      <c r="B10" s="376">
        <f>64.6+236.9</f>
        <v>301.5</v>
      </c>
      <c r="C10" s="376"/>
      <c r="D10" s="376"/>
      <c r="E10" s="376"/>
      <c r="F10" s="376"/>
      <c r="G10" s="445"/>
      <c r="H10" s="376"/>
    </row>
    <row r="11" spans="1:12" ht="33" customHeight="1" x14ac:dyDescent="0.2">
      <c r="A11" s="363" t="s">
        <v>1432</v>
      </c>
      <c r="B11" s="363">
        <f>SUM(B4:B10)</f>
        <v>65706.699999999983</v>
      </c>
      <c r="C11" s="363">
        <f t="shared" ref="C11:D11" si="3">SUM(C4:C9)</f>
        <v>44231.9</v>
      </c>
      <c r="D11" s="463">
        <f t="shared" si="3"/>
        <v>13372.67</v>
      </c>
      <c r="E11" s="363">
        <f>SUM(E4:E9)</f>
        <v>7800.63</v>
      </c>
      <c r="F11" s="363">
        <v>5.0000000000000001E-3</v>
      </c>
      <c r="G11" s="446">
        <f>SUM(G4:G9)</f>
        <v>39.003150000000005</v>
      </c>
      <c r="H11" s="462">
        <f>G11/C11</f>
        <v>8.817878047291661E-4</v>
      </c>
      <c r="K11" s="536"/>
      <c r="L11" s="534"/>
    </row>
    <row r="13" spans="1:12" ht="33" customHeight="1" x14ac:dyDescent="0.2">
      <c r="A13" s="878" t="s">
        <v>1552</v>
      </c>
      <c r="B13" s="878"/>
      <c r="C13" s="878"/>
      <c r="D13" s="878"/>
      <c r="E13" s="878"/>
      <c r="F13" s="878"/>
      <c r="G13" s="878"/>
      <c r="H13" s="878"/>
    </row>
    <row r="14" spans="1:12" ht="18.75" customHeight="1" x14ac:dyDescent="0.2"/>
    <row r="15" spans="1:12" ht="66" customHeight="1" x14ac:dyDescent="0.2">
      <c r="A15" s="376"/>
      <c r="B15" s="376" t="s">
        <v>1451</v>
      </c>
      <c r="C15" s="376" t="s">
        <v>1452</v>
      </c>
      <c r="D15" s="376" t="s">
        <v>1477</v>
      </c>
      <c r="E15" s="376" t="s">
        <v>1453</v>
      </c>
      <c r="F15" s="376" t="s">
        <v>1474</v>
      </c>
      <c r="G15" s="376" t="s">
        <v>1475</v>
      </c>
      <c r="H15" s="376" t="s">
        <v>1476</v>
      </c>
    </row>
    <row r="16" spans="1:12" ht="33" customHeight="1" x14ac:dyDescent="0.2">
      <c r="A16" s="376" t="s">
        <v>72</v>
      </c>
      <c r="B16" s="376">
        <v>22605.8</v>
      </c>
      <c r="C16" s="376">
        <f>1395.8+15954.3</f>
        <v>17350.099999999999</v>
      </c>
      <c r="D16" s="376">
        <f>457.3-24.5-3.6-40+475.9-5.5-13.1-2.1-16.5+1005.2-38.5-422.8</f>
        <v>1371.8</v>
      </c>
      <c r="E16" s="376">
        <f t="shared" ref="E16:E21" si="4">B16-C16-D16</f>
        <v>3883.9000000000005</v>
      </c>
      <c r="F16" s="376">
        <v>5.0000000000000001E-3</v>
      </c>
      <c r="G16" s="445">
        <f>E16*F16</f>
        <v>19.419500000000003</v>
      </c>
      <c r="H16" s="461">
        <f t="shared" ref="H16:H21" si="5">G16/C16</f>
        <v>1.1192730877631833E-3</v>
      </c>
      <c r="K16" s="536"/>
      <c r="L16" s="534"/>
    </row>
    <row r="17" spans="1:12" ht="33" customHeight="1" x14ac:dyDescent="0.2">
      <c r="A17" s="376" t="s">
        <v>29</v>
      </c>
      <c r="B17" s="376">
        <v>24756.6</v>
      </c>
      <c r="C17" s="376">
        <f>1343.7+15140.4-2.7</f>
        <v>16481.399999999998</v>
      </c>
      <c r="D17" s="376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6">
        <f t="shared" si="4"/>
        <v>3380</v>
      </c>
      <c r="F17" s="376">
        <v>5.0000000000000001E-3</v>
      </c>
      <c r="G17" s="445">
        <f>E17*F17</f>
        <v>16.899999999999999</v>
      </c>
      <c r="H17" s="461">
        <f t="shared" si="5"/>
        <v>1.0253983278119578E-3</v>
      </c>
      <c r="K17" s="536"/>
      <c r="L17" s="534"/>
    </row>
    <row r="18" spans="1:12" ht="33" customHeight="1" x14ac:dyDescent="0.2">
      <c r="A18" s="376" t="s">
        <v>1049</v>
      </c>
      <c r="B18" s="376">
        <v>13321.1</v>
      </c>
      <c r="C18" s="376">
        <v>6275.6</v>
      </c>
      <c r="D18" s="376">
        <f>678.3+6165.9</f>
        <v>6844.2</v>
      </c>
      <c r="E18" s="376">
        <f t="shared" si="4"/>
        <v>201.30000000000018</v>
      </c>
      <c r="F18" s="376">
        <v>5.0000000000000001E-3</v>
      </c>
      <c r="G18" s="445">
        <f>E18*F18</f>
        <v>1.0065000000000008</v>
      </c>
      <c r="H18" s="461">
        <f t="shared" si="5"/>
        <v>1.6038307094142404E-4</v>
      </c>
      <c r="K18" s="536"/>
      <c r="L18" s="534"/>
    </row>
    <row r="19" spans="1:12" ht="33" customHeight="1" x14ac:dyDescent="0.2">
      <c r="A19" s="376" t="s">
        <v>1430</v>
      </c>
      <c r="B19" s="376">
        <v>1409.2</v>
      </c>
      <c r="C19" s="376">
        <v>1221.3</v>
      </c>
      <c r="D19" s="376">
        <v>0</v>
      </c>
      <c r="E19" s="376">
        <f t="shared" si="4"/>
        <v>187.90000000000009</v>
      </c>
      <c r="F19" s="376">
        <v>5.0000000000000001E-3</v>
      </c>
      <c r="G19" s="445">
        <f t="shared" ref="G19:G20" si="6">E19*F19</f>
        <v>0.93950000000000045</v>
      </c>
      <c r="H19" s="461">
        <f t="shared" si="5"/>
        <v>7.692622615246053E-4</v>
      </c>
      <c r="K19" s="536"/>
      <c r="L19" s="534"/>
    </row>
    <row r="20" spans="1:12" ht="33" customHeight="1" x14ac:dyDescent="0.2">
      <c r="A20" s="376" t="s">
        <v>1431</v>
      </c>
      <c r="B20" s="376">
        <v>1308.0999999999999</v>
      </c>
      <c r="C20" s="376">
        <v>1189.2</v>
      </c>
      <c r="D20" s="376">
        <v>0</v>
      </c>
      <c r="E20" s="376">
        <f t="shared" si="4"/>
        <v>118.89999999999986</v>
      </c>
      <c r="F20" s="376">
        <v>5.0000000000000001E-3</v>
      </c>
      <c r="G20" s="445">
        <f t="shared" si="6"/>
        <v>0.59449999999999936</v>
      </c>
      <c r="H20" s="461">
        <f t="shared" si="5"/>
        <v>4.9991590985536442E-4</v>
      </c>
      <c r="K20" s="536"/>
      <c r="L20" s="534"/>
    </row>
    <row r="21" spans="1:12" ht="33" customHeight="1" x14ac:dyDescent="0.2">
      <c r="A21" s="376" t="s">
        <v>83</v>
      </c>
      <c r="B21" s="376">
        <v>2004.4</v>
      </c>
      <c r="C21" s="376">
        <v>1714.3</v>
      </c>
      <c r="D21" s="376">
        <f>210.1+69.4-18.03</f>
        <v>261.47000000000003</v>
      </c>
      <c r="E21" s="376">
        <f t="shared" si="4"/>
        <v>28.630000000000109</v>
      </c>
      <c r="F21" s="376">
        <v>5.0000000000000001E-3</v>
      </c>
      <c r="G21" s="445">
        <f>E21*F21</f>
        <v>0.14315000000000055</v>
      </c>
      <c r="H21" s="461">
        <f t="shared" si="5"/>
        <v>8.3503470804410286E-5</v>
      </c>
      <c r="K21" s="536"/>
      <c r="L21" s="534"/>
    </row>
    <row r="22" spans="1:12" ht="33" customHeight="1" x14ac:dyDescent="0.2">
      <c r="A22" s="376" t="s">
        <v>1436</v>
      </c>
      <c r="B22" s="376">
        <f>64.6+236.9</f>
        <v>301.5</v>
      </c>
      <c r="C22" s="376"/>
      <c r="D22" s="376"/>
      <c r="E22" s="376"/>
      <c r="F22" s="376"/>
      <c r="G22" s="445"/>
      <c r="H22" s="376"/>
    </row>
    <row r="23" spans="1:12" ht="33" customHeight="1" x14ac:dyDescent="0.2">
      <c r="A23" s="363" t="s">
        <v>1432</v>
      </c>
      <c r="B23" s="363">
        <f>SUM(B16:B22)</f>
        <v>65706.699999999983</v>
      </c>
      <c r="C23" s="363">
        <f>SUM(C16:C21)</f>
        <v>44231.9</v>
      </c>
      <c r="E23" s="363">
        <f>SUM(E16:E21)</f>
        <v>7800.63</v>
      </c>
      <c r="F23" s="363">
        <v>2.88</v>
      </c>
      <c r="G23" s="446">
        <f>SUM(G16:G21)</f>
        <v>39.003150000000005</v>
      </c>
      <c r="H23" s="462">
        <f>G23/C23</f>
        <v>8.817878047291661E-4</v>
      </c>
      <c r="K23" s="536"/>
      <c r="L23" s="534"/>
    </row>
    <row r="25" spans="1:12" ht="33" customHeight="1" x14ac:dyDescent="0.2">
      <c r="A25" s="878" t="s">
        <v>1553</v>
      </c>
      <c r="B25" s="878"/>
      <c r="C25" s="878"/>
      <c r="D25" s="878"/>
      <c r="E25" s="878"/>
      <c r="F25" s="878"/>
      <c r="G25" s="878"/>
      <c r="H25" s="878"/>
    </row>
    <row r="26" spans="1:12" ht="16.5" customHeight="1" x14ac:dyDescent="0.2"/>
    <row r="27" spans="1:12" ht="66" customHeight="1" x14ac:dyDescent="0.2">
      <c r="A27" s="376"/>
      <c r="B27" s="376" t="s">
        <v>1451</v>
      </c>
      <c r="C27" s="376" t="s">
        <v>1452</v>
      </c>
      <c r="D27" s="376" t="s">
        <v>1477</v>
      </c>
      <c r="E27" s="376" t="s">
        <v>1453</v>
      </c>
      <c r="F27" s="376" t="s">
        <v>1474</v>
      </c>
      <c r="G27" s="376" t="s">
        <v>1475</v>
      </c>
      <c r="H27" s="376" t="s">
        <v>1476</v>
      </c>
    </row>
    <row r="28" spans="1:12" ht="33" customHeight="1" x14ac:dyDescent="0.2">
      <c r="A28" s="376" t="s">
        <v>72</v>
      </c>
      <c r="B28" s="376">
        <v>22605.8</v>
      </c>
      <c r="C28" s="376">
        <f>1395.8+15954.3</f>
        <v>17350.099999999999</v>
      </c>
      <c r="D28" s="376">
        <f>457.3-24.5-3.6-40+475.9-5.5-13.1-2.1-16.5+1005.2-38.5-422.8</f>
        <v>1371.8</v>
      </c>
      <c r="E28" s="376">
        <f t="shared" ref="E28:E33" si="7">B28-C28-D28</f>
        <v>3883.9000000000005</v>
      </c>
      <c r="F28" s="376">
        <v>0.01</v>
      </c>
      <c r="G28" s="445">
        <f>E28*F28</f>
        <v>38.839000000000006</v>
      </c>
      <c r="H28" s="461">
        <f t="shared" ref="H28:H33" si="8">G28/C28</f>
        <v>2.2385461755263666E-3</v>
      </c>
      <c r="K28" s="536"/>
      <c r="L28" s="534"/>
    </row>
    <row r="29" spans="1:12" ht="33" customHeight="1" x14ac:dyDescent="0.2">
      <c r="A29" s="376" t="s">
        <v>29</v>
      </c>
      <c r="B29" s="376">
        <v>24756.6</v>
      </c>
      <c r="C29" s="376">
        <f>1343.7+15140.4-2.7</f>
        <v>16481.399999999998</v>
      </c>
      <c r="D29" s="376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6">
        <f t="shared" si="7"/>
        <v>3380</v>
      </c>
      <c r="F29" s="376">
        <v>0.01</v>
      </c>
      <c r="G29" s="445">
        <f t="shared" ref="G29:G33" si="9">E29*F29</f>
        <v>33.799999999999997</v>
      </c>
      <c r="H29" s="461">
        <f t="shared" si="8"/>
        <v>2.0507966556239155E-3</v>
      </c>
      <c r="L29" s="534"/>
    </row>
    <row r="30" spans="1:12" ht="33" customHeight="1" x14ac:dyDescent="0.2">
      <c r="A30" s="376" t="s">
        <v>1049</v>
      </c>
      <c r="B30" s="376">
        <v>13321.1</v>
      </c>
      <c r="C30" s="376">
        <v>6275.6</v>
      </c>
      <c r="D30" s="376">
        <f>678.3+6165.9</f>
        <v>6844.2</v>
      </c>
      <c r="E30" s="376">
        <f t="shared" si="7"/>
        <v>201.30000000000018</v>
      </c>
      <c r="F30" s="376">
        <v>0.01</v>
      </c>
      <c r="G30" s="445">
        <f t="shared" si="9"/>
        <v>2.0130000000000017</v>
      </c>
      <c r="H30" s="461">
        <f t="shared" si="8"/>
        <v>3.2076614188284808E-4</v>
      </c>
      <c r="L30" s="534"/>
    </row>
    <row r="31" spans="1:12" ht="33" customHeight="1" x14ac:dyDescent="0.2">
      <c r="A31" s="376" t="s">
        <v>1430</v>
      </c>
      <c r="B31" s="376">
        <v>1409.2</v>
      </c>
      <c r="C31" s="376">
        <v>1221.3</v>
      </c>
      <c r="D31" s="376">
        <v>0</v>
      </c>
      <c r="E31" s="376">
        <f t="shared" si="7"/>
        <v>187.90000000000009</v>
      </c>
      <c r="F31" s="376">
        <v>0.01</v>
      </c>
      <c r="G31" s="445">
        <f t="shared" si="9"/>
        <v>1.8790000000000009</v>
      </c>
      <c r="H31" s="461">
        <f t="shared" si="8"/>
        <v>1.5385245230492106E-3</v>
      </c>
      <c r="L31" s="534"/>
    </row>
    <row r="32" spans="1:12" ht="33" customHeight="1" x14ac:dyDescent="0.2">
      <c r="A32" s="376" t="s">
        <v>1431</v>
      </c>
      <c r="B32" s="376">
        <v>1308.0999999999999</v>
      </c>
      <c r="C32" s="376">
        <v>1189.2</v>
      </c>
      <c r="D32" s="376">
        <v>0</v>
      </c>
      <c r="E32" s="376">
        <f t="shared" si="7"/>
        <v>118.89999999999986</v>
      </c>
      <c r="F32" s="376">
        <v>0.01</v>
      </c>
      <c r="G32" s="445">
        <f t="shared" si="9"/>
        <v>1.1889999999999987</v>
      </c>
      <c r="H32" s="461">
        <f t="shared" si="8"/>
        <v>9.9983181971072884E-4</v>
      </c>
      <c r="L32" s="534"/>
    </row>
    <row r="33" spans="1:12" ht="33" customHeight="1" x14ac:dyDescent="0.2">
      <c r="A33" s="376" t="s">
        <v>83</v>
      </c>
      <c r="B33" s="376">
        <v>2004.4</v>
      </c>
      <c r="C33" s="376">
        <v>1714.3</v>
      </c>
      <c r="D33" s="376">
        <f>210.1+69.4-18.03</f>
        <v>261.47000000000003</v>
      </c>
      <c r="E33" s="376">
        <f t="shared" si="7"/>
        <v>28.630000000000109</v>
      </c>
      <c r="F33" s="376">
        <v>0.01</v>
      </c>
      <c r="G33" s="445">
        <f t="shared" si="9"/>
        <v>0.28630000000000111</v>
      </c>
      <c r="H33" s="461">
        <f t="shared" si="8"/>
        <v>1.6700694160882057E-4</v>
      </c>
      <c r="L33" s="534"/>
    </row>
    <row r="34" spans="1:12" ht="33" customHeight="1" x14ac:dyDescent="0.2">
      <c r="A34" s="376" t="s">
        <v>1436</v>
      </c>
      <c r="B34" s="376">
        <f>64.6+236.9</f>
        <v>301.5</v>
      </c>
      <c r="C34" s="376"/>
      <c r="D34" s="376"/>
      <c r="E34" s="376"/>
      <c r="F34" s="376"/>
      <c r="G34" s="445"/>
      <c r="H34" s="376"/>
    </row>
    <row r="35" spans="1:12" ht="33" customHeight="1" x14ac:dyDescent="0.2">
      <c r="A35" s="363" t="s">
        <v>1432</v>
      </c>
      <c r="B35" s="363">
        <f>SUM(B28:B34)</f>
        <v>65706.699999999983</v>
      </c>
      <c r="C35" s="363">
        <f t="shared" ref="C35" si="10">SUM(C28:C33)</f>
        <v>44231.9</v>
      </c>
      <c r="E35" s="363">
        <f>SUM(E28:E33)</f>
        <v>7800.63</v>
      </c>
      <c r="F35" s="363">
        <v>2.88</v>
      </c>
      <c r="G35" s="446">
        <f t="shared" ref="G35" si="11">SUM(G28:G33)</f>
        <v>78.00630000000001</v>
      </c>
      <c r="H35" s="462">
        <f>G35/C35</f>
        <v>1.7635756094583322E-3</v>
      </c>
      <c r="K35" s="536"/>
      <c r="L35" s="534"/>
    </row>
  </sheetData>
  <customSheetViews>
    <customSheetView guid="{59BB3A05-2517-4212-B4B0-766CE27362F6}" state="hidden">
      <selection activeCell="C29" sqref="C29"/>
      <pageMargins left="0.7" right="0.7" top="0.75" bottom="0.75" header="0.3" footer="0.3"/>
      <pageSetup paperSize="9" orientation="portrait" r:id="rId1"/>
    </customSheetView>
    <customSheetView guid="{11E80AD0-6AA7-470D-8311-11AF96F196E5}" topLeftCell="A16">
      <selection activeCell="H24" sqref="H24"/>
      <pageMargins left="0.7" right="0.7" top="0.75" bottom="0.75" header="0.3" footer="0.3"/>
      <pageSetup paperSize="9" orientation="portrait" r:id="rId2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16" zoomScaleNormal="100" workbookViewId="0">
      <selection activeCell="D23" sqref="D23"/>
    </sheetView>
  </sheetViews>
  <sheetFormatPr defaultColWidth="9.140625" defaultRowHeight="33" customHeight="1" x14ac:dyDescent="0.2"/>
  <cols>
    <col min="1" max="1" width="9.140625" style="363"/>
    <col min="2" max="2" width="12.42578125" style="363" customWidth="1"/>
    <col min="3" max="4" width="13.85546875" style="363" customWidth="1"/>
    <col min="5" max="6" width="12.42578125" style="363" customWidth="1"/>
    <col min="7" max="7" width="15.5703125" style="363" customWidth="1"/>
    <col min="8" max="8" width="16.7109375" style="363" customWidth="1"/>
    <col min="9" max="9" width="15.42578125" style="363" customWidth="1"/>
    <col min="10" max="10" width="17.140625" style="363" customWidth="1"/>
    <col min="11" max="11" width="9.140625" style="363"/>
    <col min="12" max="12" width="11.5703125" style="363" bestFit="1" customWidth="1"/>
    <col min="13" max="16384" width="9.140625" style="363"/>
  </cols>
  <sheetData>
    <row r="1" spans="1:11" ht="33" customHeight="1" x14ac:dyDescent="0.2">
      <c r="A1" s="878" t="s">
        <v>1555</v>
      </c>
      <c r="B1" s="878"/>
      <c r="C1" s="878"/>
      <c r="D1" s="878"/>
      <c r="E1" s="878"/>
      <c r="F1" s="878"/>
      <c r="G1" s="878"/>
      <c r="H1" s="878"/>
      <c r="I1" s="505"/>
    </row>
    <row r="2" spans="1:11" ht="18" customHeight="1" x14ac:dyDescent="0.2"/>
    <row r="3" spans="1:11" ht="72.75" customHeight="1" x14ac:dyDescent="0.2">
      <c r="A3" s="376"/>
      <c r="B3" s="376" t="s">
        <v>1451</v>
      </c>
      <c r="C3" s="376" t="s">
        <v>1452</v>
      </c>
      <c r="D3" s="376" t="s">
        <v>1477</v>
      </c>
      <c r="E3" s="376" t="s">
        <v>1453</v>
      </c>
      <c r="F3" s="376" t="s">
        <v>1446</v>
      </c>
      <c r="G3" s="376" t="s">
        <v>1454</v>
      </c>
      <c r="H3" s="376" t="s">
        <v>1554</v>
      </c>
    </row>
    <row r="4" spans="1:11" ht="33" customHeight="1" x14ac:dyDescent="0.2">
      <c r="A4" s="376" t="s">
        <v>72</v>
      </c>
      <c r="B4" s="376">
        <v>22605.8</v>
      </c>
      <c r="C4" s="376">
        <f>1395.8+15954.3</f>
        <v>17350.099999999999</v>
      </c>
      <c r="D4" s="376">
        <f>457.3-24.5-3.6-40+475.9-5.5-13.1-2.1-16.5+1005.2-38.5-422.8</f>
        <v>1371.8</v>
      </c>
      <c r="E4" s="376">
        <f t="shared" ref="E4:E9" si="0">B4-C4-D4</f>
        <v>3883.9000000000005</v>
      </c>
      <c r="F4" s="376">
        <v>3.23</v>
      </c>
      <c r="G4" s="445">
        <f t="shared" ref="G4:G8" si="1">E4*F4</f>
        <v>12544.997000000001</v>
      </c>
      <c r="H4" s="457">
        <f>G4/C4</f>
        <v>0.7230504146950163</v>
      </c>
    </row>
    <row r="5" spans="1:11" ht="33" customHeight="1" x14ac:dyDescent="0.2">
      <c r="A5" s="376" t="s">
        <v>29</v>
      </c>
      <c r="B5" s="376">
        <v>24756.6</v>
      </c>
      <c r="C5" s="376">
        <f>1343.7+15140.4-2.7</f>
        <v>16481.399999999998</v>
      </c>
      <c r="D5" s="376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6">
        <f t="shared" si="0"/>
        <v>3380</v>
      </c>
      <c r="F5" s="376">
        <v>3.23</v>
      </c>
      <c r="G5" s="445">
        <f t="shared" si="1"/>
        <v>10917.4</v>
      </c>
      <c r="H5" s="457">
        <f>G5/C5</f>
        <v>0.66240731976652478</v>
      </c>
      <c r="J5" s="494"/>
    </row>
    <row r="6" spans="1:11" ht="33" customHeight="1" x14ac:dyDescent="0.2">
      <c r="A6" s="376" t="s">
        <v>1049</v>
      </c>
      <c r="B6" s="376">
        <v>13321.1</v>
      </c>
      <c r="C6" s="376">
        <v>6275.6</v>
      </c>
      <c r="D6" s="376">
        <f>678.3+6165.9</f>
        <v>6844.2</v>
      </c>
      <c r="E6" s="376">
        <f t="shared" si="0"/>
        <v>201.30000000000018</v>
      </c>
      <c r="F6" s="376">
        <v>3.23</v>
      </c>
      <c r="G6" s="445">
        <f t="shared" si="1"/>
        <v>650.19900000000064</v>
      </c>
      <c r="H6" s="457">
        <f t="shared" ref="H6:H7" si="2">G6/C6</f>
        <v>0.10360746382815995</v>
      </c>
    </row>
    <row r="7" spans="1:11" ht="33" customHeight="1" x14ac:dyDescent="0.2">
      <c r="A7" s="376" t="s">
        <v>1430</v>
      </c>
      <c r="B7" s="376">
        <v>1409.2</v>
      </c>
      <c r="C7" s="376">
        <v>1221.3</v>
      </c>
      <c r="D7" s="376">
        <v>0</v>
      </c>
      <c r="E7" s="376">
        <f t="shared" si="0"/>
        <v>187.90000000000009</v>
      </c>
      <c r="F7" s="376">
        <v>3.23</v>
      </c>
      <c r="G7" s="445">
        <f t="shared" si="1"/>
        <v>606.91700000000026</v>
      </c>
      <c r="H7" s="457">
        <f t="shared" si="2"/>
        <v>0.49694342094489502</v>
      </c>
    </row>
    <row r="8" spans="1:11" ht="33" customHeight="1" x14ac:dyDescent="0.2">
      <c r="A8" s="376" t="s">
        <v>1431</v>
      </c>
      <c r="B8" s="376">
        <v>1308.0999999999999</v>
      </c>
      <c r="C8" s="376">
        <v>1189.2</v>
      </c>
      <c r="D8" s="376">
        <v>0</v>
      </c>
      <c r="E8" s="376">
        <f t="shared" si="0"/>
        <v>118.89999999999986</v>
      </c>
      <c r="F8" s="376">
        <v>3.23</v>
      </c>
      <c r="G8" s="445">
        <f t="shared" si="1"/>
        <v>384.04699999999957</v>
      </c>
      <c r="H8" s="457">
        <f>G8/C8</f>
        <v>0.32294567776656541</v>
      </c>
    </row>
    <row r="9" spans="1:11" ht="33" customHeight="1" x14ac:dyDescent="0.2">
      <c r="A9" s="376" t="s">
        <v>83</v>
      </c>
      <c r="B9" s="376">
        <v>2004.4</v>
      </c>
      <c r="C9" s="376">
        <f>1584.4+100.9+14.5+14.5</f>
        <v>1714.3000000000002</v>
      </c>
      <c r="D9" s="376">
        <f>210.1+69.4-18.03</f>
        <v>261.47000000000003</v>
      </c>
      <c r="E9" s="376">
        <f t="shared" si="0"/>
        <v>28.629999999999882</v>
      </c>
      <c r="F9" s="376">
        <v>3.23</v>
      </c>
      <c r="G9" s="445">
        <f>E9*F9</f>
        <v>92.474899999999622</v>
      </c>
      <c r="H9" s="457">
        <f>G9/C9</f>
        <v>5.3943242139648608E-2</v>
      </c>
    </row>
    <row r="10" spans="1:11" ht="33" customHeight="1" x14ac:dyDescent="0.2">
      <c r="A10" s="376" t="s">
        <v>1436</v>
      </c>
      <c r="B10" s="376">
        <f>64.6+236.9</f>
        <v>301.5</v>
      </c>
      <c r="C10" s="376"/>
      <c r="D10" s="376">
        <v>301.5</v>
      </c>
      <c r="E10" s="376"/>
      <c r="F10" s="376"/>
      <c r="G10" s="445"/>
      <c r="H10" s="376"/>
    </row>
    <row r="11" spans="1:11" ht="33" customHeight="1" x14ac:dyDescent="0.35">
      <c r="A11" s="363" t="s">
        <v>1432</v>
      </c>
      <c r="B11" s="363">
        <f>SUM(B4:B10)</f>
        <v>65706.699999999983</v>
      </c>
      <c r="C11" s="363">
        <f>SUM(C4:C9)</f>
        <v>44231.9</v>
      </c>
      <c r="D11" s="463">
        <f>SUM(D4:D10)</f>
        <v>13674.17</v>
      </c>
      <c r="E11" s="363">
        <f>SUM(E4:E9)</f>
        <v>7800.63</v>
      </c>
      <c r="F11" s="376">
        <v>3.23</v>
      </c>
      <c r="G11" s="446">
        <f>SUM(G4:G9)</f>
        <v>25196.034900000002</v>
      </c>
      <c r="H11" s="595">
        <f>G11/C11</f>
        <v>0.56963492185504128</v>
      </c>
    </row>
    <row r="12" spans="1:11" ht="33" customHeight="1" x14ac:dyDescent="0.2">
      <c r="C12" s="363">
        <f>C11-C6</f>
        <v>37956.300000000003</v>
      </c>
      <c r="H12" s="453"/>
    </row>
    <row r="13" spans="1:11" ht="23.25" customHeight="1" x14ac:dyDescent="0.2">
      <c r="A13" t="s">
        <v>1448</v>
      </c>
      <c r="H13" s="452">
        <f>'Общ. счетчики'!B63</f>
        <v>137992</v>
      </c>
      <c r="I13" s="452"/>
    </row>
    <row r="14" spans="1:11" ht="23.25" customHeight="1" x14ac:dyDescent="0.2">
      <c r="A14" t="s">
        <v>1455</v>
      </c>
      <c r="H14" s="454">
        <f>SUM(H15:H18)</f>
        <v>115538</v>
      </c>
      <c r="I14" s="474"/>
    </row>
    <row r="15" spans="1:11" ht="15" customHeight="1" x14ac:dyDescent="0.2">
      <c r="A15" s="363" t="s">
        <v>1392</v>
      </c>
      <c r="H15" s="456">
        <f>Под.6!F202+'Нежил. пом.'!C89</f>
        <v>46497</v>
      </c>
      <c r="I15" s="474"/>
      <c r="K15" s="468"/>
    </row>
    <row r="16" spans="1:11" ht="15" customHeight="1" x14ac:dyDescent="0.2">
      <c r="A16" s="363" t="s">
        <v>1393</v>
      </c>
      <c r="H16" s="456">
        <f>'Под. 1 и 2'!F118+'Под. 3'!F32+'Под. 4  и 5'!F61+'Нежил. пом.'!F45</f>
        <v>47962</v>
      </c>
      <c r="I16" s="474"/>
    </row>
    <row r="17" spans="1:9" ht="15" customHeight="1" x14ac:dyDescent="0.2">
      <c r="A17" s="363" t="s">
        <v>1394</v>
      </c>
      <c r="H17" s="456">
        <f>'Общ. счетчики'!G61</f>
        <v>12320</v>
      </c>
      <c r="I17" s="474"/>
    </row>
    <row r="18" spans="1:9" ht="15" customHeight="1" x14ac:dyDescent="0.2">
      <c r="A18" s="363" t="s">
        <v>1456</v>
      </c>
      <c r="H18" s="456">
        <f>'Нежил. пом.'!F72</f>
        <v>8759</v>
      </c>
      <c r="I18" s="474"/>
    </row>
    <row r="19" spans="1:9" ht="23.25" customHeight="1" x14ac:dyDescent="0.2">
      <c r="A19" s="13" t="s">
        <v>1447</v>
      </c>
      <c r="H19" s="454"/>
      <c r="I19" s="474">
        <f>'Общ. счетчики'!G45</f>
        <v>9180</v>
      </c>
    </row>
    <row r="20" spans="1:9" ht="23.25" customHeight="1" x14ac:dyDescent="0.2">
      <c r="A20" t="s">
        <v>1450</v>
      </c>
      <c r="H20" s="454">
        <f>G11</f>
        <v>25196.034900000002</v>
      </c>
      <c r="I20" s="474"/>
    </row>
    <row r="21" spans="1:9" ht="23.25" customHeight="1" x14ac:dyDescent="0.2">
      <c r="A21" t="s">
        <v>1449</v>
      </c>
      <c r="H21" s="455">
        <f>SUM(H15:H20)</f>
        <v>140734.0349</v>
      </c>
      <c r="I21" s="455"/>
    </row>
  </sheetData>
  <customSheetViews>
    <customSheetView guid="{59BB3A05-2517-4212-B4B0-766CE27362F6}" showPageBreaks="1" fitToPage="1" state="hidden" topLeftCell="A16">
      <selection activeCell="D23" sqref="D23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0">
      <selection activeCell="H13" sqref="H13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="110" zoomScaleNormal="110" workbookViewId="0">
      <selection activeCell="J8" sqref="J8"/>
    </sheetView>
  </sheetViews>
  <sheetFormatPr defaultColWidth="9.140625" defaultRowHeight="33" customHeight="1" x14ac:dyDescent="0.2"/>
  <cols>
    <col min="1" max="1" width="6.5703125" style="364" customWidth="1"/>
    <col min="2" max="2" width="23.5703125" style="364" customWidth="1"/>
    <col min="3" max="3" width="10.140625" style="364" customWidth="1"/>
    <col min="4" max="4" width="15.85546875" style="364" customWidth="1"/>
    <col min="5" max="5" width="10.7109375" style="364" customWidth="1"/>
    <col min="6" max="6" width="11.42578125" style="364" customWidth="1"/>
    <col min="7" max="7" width="18.5703125" style="364" customWidth="1"/>
    <col min="8" max="8" width="8.85546875" style="364" customWidth="1"/>
    <col min="9" max="16384" width="9.140625" style="364"/>
  </cols>
  <sheetData>
    <row r="1" spans="1:8" ht="36.75" customHeight="1" x14ac:dyDescent="0.2">
      <c r="A1" s="572" t="s">
        <v>2022</v>
      </c>
      <c r="B1" s="573"/>
      <c r="C1" s="573"/>
      <c r="D1" s="573"/>
      <c r="E1" s="573"/>
      <c r="F1" s="573"/>
      <c r="G1" s="573"/>
    </row>
    <row r="2" spans="1:8" ht="15" customHeight="1" x14ac:dyDescent="0.2">
      <c r="A2" s="881" t="s">
        <v>1409</v>
      </c>
      <c r="B2" s="881" t="s">
        <v>1410</v>
      </c>
      <c r="C2" s="881" t="s">
        <v>1411</v>
      </c>
      <c r="D2" s="881" t="s">
        <v>1412</v>
      </c>
      <c r="E2" s="881" t="s">
        <v>1413</v>
      </c>
      <c r="F2" s="881"/>
      <c r="G2" s="881"/>
    </row>
    <row r="3" spans="1:8" ht="15" customHeight="1" x14ac:dyDescent="0.2">
      <c r="A3" s="881"/>
      <c r="B3" s="881"/>
      <c r="C3" s="881"/>
      <c r="D3" s="881"/>
      <c r="E3" s="881" t="s">
        <v>1414</v>
      </c>
      <c r="F3" s="881"/>
      <c r="G3" s="881" t="s">
        <v>1417</v>
      </c>
    </row>
    <row r="4" spans="1:8" ht="15" customHeight="1" x14ac:dyDescent="0.2">
      <c r="A4" s="881"/>
      <c r="B4" s="881"/>
      <c r="C4" s="881"/>
      <c r="D4" s="858"/>
      <c r="E4" s="449" t="s">
        <v>1415</v>
      </c>
      <c r="F4" s="449" t="s">
        <v>1416</v>
      </c>
      <c r="G4" s="881"/>
    </row>
    <row r="5" spans="1:8" ht="17.25" customHeight="1" x14ac:dyDescent="0.2">
      <c r="A5" s="365" t="s">
        <v>1420</v>
      </c>
      <c r="B5" s="366" t="s">
        <v>1418</v>
      </c>
      <c r="C5" s="450" t="s">
        <v>1419</v>
      </c>
      <c r="D5" s="722">
        <v>108215.31</v>
      </c>
      <c r="E5" s="723"/>
      <c r="F5" s="366"/>
      <c r="G5" s="367"/>
    </row>
    <row r="6" spans="1:8" ht="21.75" customHeight="1" x14ac:dyDescent="0.2">
      <c r="A6" s="365" t="s">
        <v>1420</v>
      </c>
      <c r="B6" s="366" t="s">
        <v>1422</v>
      </c>
      <c r="C6" s="367" t="s">
        <v>1419</v>
      </c>
      <c r="D6" s="745"/>
      <c r="E6" s="467">
        <f>E7*0.083</f>
        <v>82.59496</v>
      </c>
      <c r="F6" s="467">
        <f>F7*0.083</f>
        <v>41.822040000000001</v>
      </c>
      <c r="G6" s="565">
        <f>G7*0.083</f>
        <v>3.2370000000000001</v>
      </c>
    </row>
    <row r="7" spans="1:8" ht="21.75" customHeight="1" x14ac:dyDescent="0.2">
      <c r="A7" s="365" t="s">
        <v>1423</v>
      </c>
      <c r="B7" s="366" t="s">
        <v>1424</v>
      </c>
      <c r="C7" s="367" t="s">
        <v>1425</v>
      </c>
      <c r="D7" s="366"/>
      <c r="E7" s="614">
        <f>1499-F7</f>
        <v>995.12</v>
      </c>
      <c r="F7" s="367">
        <f>156*3.23</f>
        <v>503.88</v>
      </c>
      <c r="G7" s="367">
        <v>39</v>
      </c>
    </row>
    <row r="8" spans="1:8" ht="12" customHeight="1" x14ac:dyDescent="0.2">
      <c r="A8" s="365" t="s">
        <v>1423</v>
      </c>
      <c r="B8" s="366" t="s">
        <v>1426</v>
      </c>
      <c r="C8" s="367" t="s">
        <v>1425</v>
      </c>
      <c r="D8" s="577">
        <v>230294</v>
      </c>
      <c r="E8" s="614">
        <v>1792</v>
      </c>
      <c r="F8" s="367">
        <f>156*4.33</f>
        <v>675.48</v>
      </c>
      <c r="G8" s="614">
        <v>39</v>
      </c>
      <c r="H8" s="545"/>
    </row>
    <row r="9" spans="1:8" ht="12" customHeight="1" x14ac:dyDescent="0.2">
      <c r="A9" s="365" t="s">
        <v>1423</v>
      </c>
      <c r="B9" s="366" t="s">
        <v>1427</v>
      </c>
      <c r="C9" s="367" t="s">
        <v>1425</v>
      </c>
      <c r="D9" s="366"/>
      <c r="E9" s="467">
        <f>E7+E8</f>
        <v>2787.12</v>
      </c>
      <c r="F9" s="467">
        <f>F7+F8</f>
        <v>1179.3600000000001</v>
      </c>
      <c r="G9" s="614">
        <f>G7+G8</f>
        <v>78</v>
      </c>
    </row>
    <row r="10" spans="1:8" ht="12" customHeight="1" x14ac:dyDescent="0.2">
      <c r="A10" s="365" t="s">
        <v>1421</v>
      </c>
      <c r="B10" s="366" t="s">
        <v>1428</v>
      </c>
      <c r="C10" s="367" t="s">
        <v>1397</v>
      </c>
      <c r="D10" s="532"/>
      <c r="E10" s="533">
        <f>'Норматив ээ'!H14-F10</f>
        <v>114669</v>
      </c>
      <c r="F10" s="724">
        <f>Под.6!G202+'Под. 4  и 5'!G61+'Под. 3'!G32+'Под. 1 и 2'!G118</f>
        <v>869</v>
      </c>
      <c r="G10" s="537">
        <v>25196</v>
      </c>
    </row>
    <row r="11" spans="1:8" ht="15" customHeight="1" x14ac:dyDescent="0.2">
      <c r="E11" s="879"/>
      <c r="F11" s="880"/>
    </row>
    <row r="13" spans="1:8" ht="33" customHeight="1" x14ac:dyDescent="0.2">
      <c r="G13" s="535"/>
    </row>
    <row r="14" spans="1:8" ht="33" customHeight="1" x14ac:dyDescent="0.2">
      <c r="F14" s="364" t="s">
        <v>493</v>
      </c>
      <c r="G14" s="535"/>
    </row>
  </sheetData>
  <customSheetViews>
    <customSheetView guid="{59BB3A05-2517-4212-B4B0-766CE27362F6}" scale="110" fitToPage="1">
      <selection activeCell="J8" sqref="J8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7" sqref="E7:G8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1" sqref="C11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>
      <c r="B1" t="s">
        <v>1680</v>
      </c>
    </row>
    <row r="2" spans="1:5" ht="42" customHeight="1" x14ac:dyDescent="0.2">
      <c r="A2" s="37" t="s">
        <v>1679</v>
      </c>
      <c r="B2" s="376" t="s">
        <v>1681</v>
      </c>
      <c r="C2" s="376" t="s">
        <v>1682</v>
      </c>
      <c r="D2" s="376" t="s">
        <v>1683</v>
      </c>
      <c r="E2" s="376" t="s">
        <v>1684</v>
      </c>
    </row>
    <row r="3" spans="1:5" x14ac:dyDescent="0.2">
      <c r="A3" s="612"/>
      <c r="B3" s="612">
        <v>1</v>
      </c>
      <c r="C3" s="612">
        <v>2</v>
      </c>
      <c r="D3" s="612" t="s">
        <v>1685</v>
      </c>
      <c r="E3" s="612">
        <v>4</v>
      </c>
    </row>
    <row r="4" spans="1:5" x14ac:dyDescent="0.2">
      <c r="A4" s="37" t="s">
        <v>1677</v>
      </c>
      <c r="B4" s="37">
        <v>536.04</v>
      </c>
      <c r="C4" s="37"/>
      <c r="D4" s="37">
        <f>B4</f>
        <v>536.04</v>
      </c>
      <c r="E4" s="37">
        <v>280.44</v>
      </c>
    </row>
    <row r="5" spans="1:5" x14ac:dyDescent="0.2">
      <c r="A5" s="37" t="s">
        <v>1678</v>
      </c>
      <c r="B5" s="37">
        <v>262.19</v>
      </c>
      <c r="C5" s="37">
        <v>273.85000000000002</v>
      </c>
      <c r="D5" s="37">
        <f>B5-C5</f>
        <v>-11.660000000000025</v>
      </c>
      <c r="E5" s="37">
        <v>280.44</v>
      </c>
    </row>
    <row r="6" spans="1:5" ht="36.75" customHeight="1" x14ac:dyDescent="0.2">
      <c r="A6" s="376" t="s">
        <v>1686</v>
      </c>
      <c r="B6" s="37"/>
      <c r="C6" s="37">
        <f>E4+E5-D4-D5</f>
        <v>36.500000000000057</v>
      </c>
      <c r="D6" s="37"/>
      <c r="E6" s="37"/>
    </row>
  </sheetData>
  <customSheetViews>
    <customSheetView guid="{59BB3A05-2517-4212-B4B0-766CE27362F6}" state="hidden">
      <selection activeCell="C11" sqref="C11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98" zoomScale="120" zoomScaleSheetLayoutView="120" workbookViewId="0">
      <selection activeCell="E118" sqref="E118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798" t="s">
        <v>497</v>
      </c>
      <c r="D1" s="799"/>
      <c r="E1" s="799"/>
    </row>
    <row r="2" spans="1:9" ht="20.25" customHeight="1" thickBot="1" x14ac:dyDescent="0.25">
      <c r="A2" s="1" t="s">
        <v>498</v>
      </c>
      <c r="B2" s="1"/>
      <c r="C2" s="1"/>
      <c r="E2" s="800" t="s">
        <v>2018</v>
      </c>
      <c r="F2" s="800"/>
      <c r="H2" s="802"/>
      <c r="I2" s="802"/>
    </row>
    <row r="3" spans="1:9" ht="13.5" thickBot="1" x14ac:dyDescent="0.25">
      <c r="A3" s="803" t="s">
        <v>1129</v>
      </c>
      <c r="B3" s="801" t="s">
        <v>482</v>
      </c>
      <c r="C3" s="801" t="s">
        <v>1</v>
      </c>
      <c r="D3" s="801" t="s">
        <v>2</v>
      </c>
      <c r="E3" s="801"/>
      <c r="F3" s="801" t="s">
        <v>5</v>
      </c>
      <c r="H3" s="802"/>
      <c r="I3" s="802"/>
    </row>
    <row r="4" spans="1:9" ht="13.5" thickBot="1" x14ac:dyDescent="0.25">
      <c r="A4" s="804"/>
      <c r="B4" s="801"/>
      <c r="C4" s="801"/>
      <c r="D4" s="801"/>
      <c r="E4" s="801"/>
      <c r="F4" s="801"/>
      <c r="H4" s="802"/>
      <c r="I4" s="802"/>
    </row>
    <row r="5" spans="1:9" ht="13.5" thickBot="1" x14ac:dyDescent="0.25">
      <c r="A5" s="805"/>
      <c r="B5" s="806"/>
      <c r="C5" s="801"/>
      <c r="D5" s="111" t="s">
        <v>6</v>
      </c>
      <c r="E5" s="112" t="s">
        <v>7</v>
      </c>
      <c r="F5" s="801"/>
    </row>
    <row r="6" spans="1:9" ht="13.5" thickBot="1" x14ac:dyDescent="0.25">
      <c r="A6" s="227" t="s">
        <v>499</v>
      </c>
      <c r="B6" s="660" t="s">
        <v>1056</v>
      </c>
      <c r="C6" s="746" t="s">
        <v>2007</v>
      </c>
      <c r="D6" s="22">
        <v>265</v>
      </c>
      <c r="E6" s="22">
        <v>350</v>
      </c>
      <c r="F6" s="316">
        <f t="shared" ref="F6" si="0">E6-D6</f>
        <v>85</v>
      </c>
    </row>
    <row r="7" spans="1:9" ht="15" customHeight="1" thickBot="1" x14ac:dyDescent="0.25">
      <c r="A7" s="174" t="s">
        <v>501</v>
      </c>
      <c r="B7" s="661" t="s">
        <v>1057</v>
      </c>
      <c r="C7" s="637" t="s">
        <v>502</v>
      </c>
      <c r="D7" s="22">
        <v>21430</v>
      </c>
      <c r="E7" s="22">
        <v>21565</v>
      </c>
      <c r="F7" s="316">
        <f t="shared" ref="F7:F69" si="1">E7-D7</f>
        <v>135</v>
      </c>
      <c r="G7" s="34"/>
    </row>
    <row r="8" spans="1:9" ht="15" customHeight="1" thickBot="1" x14ac:dyDescent="0.25">
      <c r="A8" s="174" t="s">
        <v>503</v>
      </c>
      <c r="B8" s="662" t="s">
        <v>1058</v>
      </c>
      <c r="C8" s="638" t="s">
        <v>1741</v>
      </c>
      <c r="D8" s="22">
        <v>18590</v>
      </c>
      <c r="E8" s="22">
        <v>18705</v>
      </c>
      <c r="F8" s="316">
        <f t="shared" si="1"/>
        <v>115</v>
      </c>
      <c r="G8" s="300"/>
    </row>
    <row r="9" spans="1:9" ht="15" customHeight="1" thickBot="1" x14ac:dyDescent="0.25">
      <c r="A9" s="228" t="s">
        <v>504</v>
      </c>
      <c r="B9" s="661" t="s">
        <v>1059</v>
      </c>
      <c r="C9" s="639" t="s">
        <v>1660</v>
      </c>
      <c r="D9" s="154">
        <v>22020</v>
      </c>
      <c r="E9" s="154">
        <v>22125</v>
      </c>
      <c r="F9" s="316">
        <f t="shared" ref="F9" si="2">E9-D9</f>
        <v>105</v>
      </c>
      <c r="G9" s="34" t="s">
        <v>2013</v>
      </c>
    </row>
    <row r="10" spans="1:9" ht="13.5" customHeight="1" thickBot="1" x14ac:dyDescent="0.25">
      <c r="A10" s="228" t="s">
        <v>505</v>
      </c>
      <c r="B10" s="662" t="s">
        <v>1786</v>
      </c>
      <c r="C10" s="640" t="s">
        <v>506</v>
      </c>
      <c r="D10" s="154">
        <v>103940</v>
      </c>
      <c r="E10" s="154">
        <v>104515</v>
      </c>
      <c r="F10" s="316">
        <f t="shared" ref="F10" si="3">E10-D10</f>
        <v>575</v>
      </c>
      <c r="G10" s="503"/>
    </row>
    <row r="11" spans="1:9" ht="12.75" customHeight="1" thickBot="1" x14ac:dyDescent="0.25">
      <c r="A11" s="229" t="s">
        <v>508</v>
      </c>
      <c r="B11" s="661" t="s">
        <v>1716</v>
      </c>
      <c r="C11" s="641" t="s">
        <v>991</v>
      </c>
      <c r="D11" s="154">
        <v>24810</v>
      </c>
      <c r="E11" s="154">
        <v>24980</v>
      </c>
      <c r="F11" s="316">
        <f t="shared" si="1"/>
        <v>170</v>
      </c>
      <c r="G11" s="162" t="s">
        <v>507</v>
      </c>
    </row>
    <row r="12" spans="1:9" ht="22.5" customHeight="1" thickBot="1" x14ac:dyDescent="0.25">
      <c r="A12" s="174" t="s">
        <v>509</v>
      </c>
      <c r="B12" s="662" t="s">
        <v>1060</v>
      </c>
      <c r="C12" s="642" t="s">
        <v>964</v>
      </c>
      <c r="D12" s="30">
        <v>19190</v>
      </c>
      <c r="E12" s="30">
        <v>19290</v>
      </c>
      <c r="F12" s="316">
        <f t="shared" si="1"/>
        <v>100</v>
      </c>
      <c r="G12" s="601"/>
    </row>
    <row r="13" spans="1:9" ht="13.5" customHeight="1" thickBot="1" x14ac:dyDescent="0.25">
      <c r="A13" s="174" t="s">
        <v>510</v>
      </c>
      <c r="B13" s="661" t="s">
        <v>1717</v>
      </c>
      <c r="C13" s="641" t="s">
        <v>1742</v>
      </c>
      <c r="D13" s="22">
        <v>23230</v>
      </c>
      <c r="E13" s="22">
        <v>23625</v>
      </c>
      <c r="F13" s="316">
        <f t="shared" si="1"/>
        <v>395</v>
      </c>
      <c r="G13" s="354"/>
    </row>
    <row r="14" spans="1:9" ht="13.5" customHeight="1" thickBot="1" x14ac:dyDescent="0.25">
      <c r="A14" s="546" t="s">
        <v>511</v>
      </c>
      <c r="B14" s="662" t="s">
        <v>1061</v>
      </c>
      <c r="C14" s="640" t="s">
        <v>1743</v>
      </c>
      <c r="D14" s="160">
        <v>18765</v>
      </c>
      <c r="E14" s="160">
        <v>18945</v>
      </c>
      <c r="F14" s="316">
        <f t="shared" si="1"/>
        <v>180</v>
      </c>
      <c r="G14" s="138" t="s">
        <v>512</v>
      </c>
    </row>
    <row r="15" spans="1:9" ht="15.75" customHeight="1" thickBot="1" x14ac:dyDescent="0.25">
      <c r="A15" s="289" t="s">
        <v>1370</v>
      </c>
      <c r="B15" s="663" t="s">
        <v>1062</v>
      </c>
      <c r="C15" s="643" t="s">
        <v>1350</v>
      </c>
      <c r="D15" s="603">
        <v>37605</v>
      </c>
      <c r="E15" s="603">
        <v>37805</v>
      </c>
      <c r="F15" s="316">
        <f t="shared" si="1"/>
        <v>200</v>
      </c>
      <c r="G15" s="290"/>
      <c r="H15" s="291"/>
    </row>
    <row r="16" spans="1:9" ht="13.5" customHeight="1" thickBot="1" x14ac:dyDescent="0.25">
      <c r="A16" s="292" t="s">
        <v>513</v>
      </c>
      <c r="B16" s="661" t="s">
        <v>2023</v>
      </c>
      <c r="C16" s="640" t="s">
        <v>514</v>
      </c>
      <c r="D16" s="379">
        <v>42935</v>
      </c>
      <c r="E16" s="379">
        <v>42935</v>
      </c>
      <c r="F16" s="316">
        <f t="shared" si="1"/>
        <v>0</v>
      </c>
      <c r="G16" s="113"/>
    </row>
    <row r="17" spans="1:13" ht="15" customHeight="1" thickBot="1" x14ac:dyDescent="0.25">
      <c r="A17" s="289" t="s">
        <v>515</v>
      </c>
      <c r="B17" s="662" t="s">
        <v>1718</v>
      </c>
      <c r="C17" s="644" t="s">
        <v>1744</v>
      </c>
      <c r="D17" s="281">
        <v>28470</v>
      </c>
      <c r="E17" s="281">
        <v>29100</v>
      </c>
      <c r="F17" s="316">
        <f t="shared" si="1"/>
        <v>630</v>
      </c>
      <c r="G17" s="378"/>
    </row>
    <row r="18" spans="1:13" ht="13.5" customHeight="1" thickBot="1" x14ac:dyDescent="0.25">
      <c r="A18" s="229" t="s">
        <v>516</v>
      </c>
      <c r="B18" s="661" t="s">
        <v>1063</v>
      </c>
      <c r="C18" s="645" t="s">
        <v>1745</v>
      </c>
      <c r="D18" s="23">
        <v>13180</v>
      </c>
      <c r="E18" s="23">
        <v>13625</v>
      </c>
      <c r="F18" s="316">
        <f t="shared" si="1"/>
        <v>445</v>
      </c>
      <c r="G18" s="138" t="s">
        <v>517</v>
      </c>
    </row>
    <row r="19" spans="1:13" ht="13.5" customHeight="1" thickBot="1" x14ac:dyDescent="0.25">
      <c r="A19" s="229" t="s">
        <v>518</v>
      </c>
      <c r="B19" s="662" t="s">
        <v>1064</v>
      </c>
      <c r="C19" s="646" t="s">
        <v>1653</v>
      </c>
      <c r="D19" s="22">
        <v>1855</v>
      </c>
      <c r="E19" s="22">
        <v>1910</v>
      </c>
      <c r="F19" s="316">
        <f t="shared" ref="F19" si="4">E19-D19</f>
        <v>55</v>
      </c>
      <c r="G19" s="558"/>
    </row>
    <row r="20" spans="1:13" ht="13.5" customHeight="1" thickBot="1" x14ac:dyDescent="0.25">
      <c r="A20" s="174" t="s">
        <v>519</v>
      </c>
      <c r="B20" s="661" t="s">
        <v>1065</v>
      </c>
      <c r="C20" s="638" t="s">
        <v>1746</v>
      </c>
      <c r="D20" s="22">
        <v>1245</v>
      </c>
      <c r="E20" s="22">
        <v>1345</v>
      </c>
      <c r="F20" s="316">
        <f t="shared" ref="F20" si="5">E20-D20</f>
        <v>100</v>
      </c>
      <c r="G20" s="604"/>
    </row>
    <row r="21" spans="1:13" ht="13.5" customHeight="1" thickBot="1" x14ac:dyDescent="0.25">
      <c r="A21" s="174" t="s">
        <v>520</v>
      </c>
      <c r="B21" s="661" t="s">
        <v>1719</v>
      </c>
      <c r="C21" s="646" t="s">
        <v>1612</v>
      </c>
      <c r="D21" s="22">
        <v>22870</v>
      </c>
      <c r="E21" s="22">
        <v>23250</v>
      </c>
      <c r="F21" s="316">
        <f t="shared" si="1"/>
        <v>380</v>
      </c>
      <c r="G21" s="527"/>
    </row>
    <row r="22" spans="1:13" ht="13.5" customHeight="1" thickBot="1" x14ac:dyDescent="0.25">
      <c r="A22" s="174" t="s">
        <v>521</v>
      </c>
      <c r="B22" s="662" t="s">
        <v>1720</v>
      </c>
      <c r="C22" s="645" t="s">
        <v>1561</v>
      </c>
      <c r="D22" s="23">
        <v>5525</v>
      </c>
      <c r="E22" s="23">
        <v>5560</v>
      </c>
      <c r="F22" s="316">
        <f t="shared" si="1"/>
        <v>35</v>
      </c>
      <c r="G22" s="466"/>
    </row>
    <row r="23" spans="1:13" ht="13.5" customHeight="1" thickBot="1" x14ac:dyDescent="0.25">
      <c r="A23" s="174" t="s">
        <v>523</v>
      </c>
      <c r="B23" s="661" t="s">
        <v>1066</v>
      </c>
      <c r="C23" s="646" t="s">
        <v>524</v>
      </c>
      <c r="D23" s="281"/>
      <c r="E23" s="281"/>
      <c r="F23" s="627">
        <v>80</v>
      </c>
      <c r="G23" s="713">
        <v>10295</v>
      </c>
    </row>
    <row r="24" spans="1:13" ht="13.5" customHeight="1" thickBot="1" x14ac:dyDescent="0.25">
      <c r="A24" s="174" t="s">
        <v>525</v>
      </c>
      <c r="B24" s="662" t="s">
        <v>1721</v>
      </c>
      <c r="C24" s="645" t="s">
        <v>1562</v>
      </c>
      <c r="D24" s="23">
        <v>5530</v>
      </c>
      <c r="E24" s="23">
        <v>5675</v>
      </c>
      <c r="F24" s="316">
        <f t="shared" si="1"/>
        <v>145</v>
      </c>
      <c r="G24" s="113"/>
    </row>
    <row r="25" spans="1:13" ht="13.5" customHeight="1" thickBot="1" x14ac:dyDescent="0.25">
      <c r="A25" s="174" t="s">
        <v>526</v>
      </c>
      <c r="B25" s="661" t="s">
        <v>1067</v>
      </c>
      <c r="C25" s="646" t="s">
        <v>1747</v>
      </c>
      <c r="D25" s="23">
        <v>12385</v>
      </c>
      <c r="E25" s="23">
        <v>12585</v>
      </c>
      <c r="F25" s="316">
        <f t="shared" si="1"/>
        <v>200</v>
      </c>
      <c r="G25" s="356"/>
    </row>
    <row r="26" spans="1:13" ht="13.5" customHeight="1" thickBot="1" x14ac:dyDescent="0.25">
      <c r="A26" s="174" t="s">
        <v>527</v>
      </c>
      <c r="B26" s="662" t="s">
        <v>1722</v>
      </c>
      <c r="C26" s="645" t="s">
        <v>1559</v>
      </c>
      <c r="D26" s="23">
        <v>10700</v>
      </c>
      <c r="E26" s="23">
        <v>10955</v>
      </c>
      <c r="F26" s="316">
        <f t="shared" si="1"/>
        <v>255</v>
      </c>
      <c r="G26" s="129"/>
    </row>
    <row r="27" spans="1:13" ht="13.5" customHeight="1" thickBot="1" x14ac:dyDescent="0.25">
      <c r="A27" s="174" t="s">
        <v>529</v>
      </c>
      <c r="B27" s="661" t="s">
        <v>1099</v>
      </c>
      <c r="C27" s="646" t="s">
        <v>530</v>
      </c>
      <c r="D27" s="23">
        <v>47670</v>
      </c>
      <c r="E27" s="23">
        <v>47835</v>
      </c>
      <c r="F27" s="316">
        <f t="shared" si="1"/>
        <v>165</v>
      </c>
      <c r="G27" s="138" t="s">
        <v>534</v>
      </c>
    </row>
    <row r="28" spans="1:13" ht="13.5" customHeight="1" thickBot="1" x14ac:dyDescent="0.25">
      <c r="A28" s="174" t="s">
        <v>531</v>
      </c>
      <c r="B28" s="662" t="s">
        <v>1503</v>
      </c>
      <c r="C28" s="645" t="s">
        <v>1748</v>
      </c>
      <c r="D28" s="23">
        <v>10125</v>
      </c>
      <c r="E28" s="23">
        <v>10385</v>
      </c>
      <c r="F28" s="316">
        <f t="shared" si="1"/>
        <v>260</v>
      </c>
    </row>
    <row r="29" spans="1:13" ht="13.5" customHeight="1" thickBot="1" x14ac:dyDescent="0.25">
      <c r="A29" s="229" t="s">
        <v>532</v>
      </c>
      <c r="B29" s="661" t="s">
        <v>1068</v>
      </c>
      <c r="C29" s="646" t="s">
        <v>993</v>
      </c>
      <c r="D29" s="23">
        <v>48345</v>
      </c>
      <c r="E29" s="23">
        <v>48545</v>
      </c>
      <c r="F29" s="316">
        <f t="shared" si="1"/>
        <v>200</v>
      </c>
      <c r="G29" s="146" t="s">
        <v>994</v>
      </c>
    </row>
    <row r="30" spans="1:13" ht="13.5" customHeight="1" thickBot="1" x14ac:dyDescent="0.25">
      <c r="A30" s="229" t="s">
        <v>533</v>
      </c>
      <c r="B30" s="662" t="s">
        <v>1069</v>
      </c>
      <c r="C30" s="645" t="s">
        <v>1667</v>
      </c>
      <c r="D30" s="23">
        <v>5875</v>
      </c>
      <c r="E30" s="23">
        <v>6060</v>
      </c>
      <c r="F30" s="316">
        <f t="shared" ref="F30" si="6">E30-D30</f>
        <v>185</v>
      </c>
      <c r="G30" s="559"/>
      <c r="M30" s="503"/>
    </row>
    <row r="31" spans="1:13" ht="13.5" customHeight="1" thickBot="1" x14ac:dyDescent="0.25">
      <c r="A31" s="229" t="s">
        <v>535</v>
      </c>
      <c r="B31" s="661" t="s">
        <v>1070</v>
      </c>
      <c r="C31" s="646" t="s">
        <v>1708</v>
      </c>
      <c r="D31" s="23">
        <v>1935</v>
      </c>
      <c r="E31" s="23">
        <v>1990</v>
      </c>
      <c r="F31" s="316">
        <f t="shared" ref="F31" si="7">E31-D31</f>
        <v>55</v>
      </c>
      <c r="G31" s="115"/>
    </row>
    <row r="32" spans="1:13" ht="13.5" customHeight="1" thickBot="1" x14ac:dyDescent="0.25">
      <c r="A32" s="229" t="s">
        <v>536</v>
      </c>
      <c r="B32" s="662" t="s">
        <v>1720</v>
      </c>
      <c r="C32" s="646" t="s">
        <v>997</v>
      </c>
      <c r="D32" s="23">
        <v>23835</v>
      </c>
      <c r="E32" s="23">
        <v>23940</v>
      </c>
      <c r="F32" s="316">
        <f t="shared" si="1"/>
        <v>105</v>
      </c>
      <c r="G32" s="146" t="s">
        <v>998</v>
      </c>
    </row>
    <row r="33" spans="1:10" ht="13.5" customHeight="1" thickBot="1" x14ac:dyDescent="0.25">
      <c r="A33" s="229" t="s">
        <v>537</v>
      </c>
      <c r="B33" s="661" t="s">
        <v>1071</v>
      </c>
      <c r="C33" s="645" t="s">
        <v>538</v>
      </c>
      <c r="D33" s="23">
        <v>117910</v>
      </c>
      <c r="E33" s="23">
        <v>118125</v>
      </c>
      <c r="F33" s="316">
        <f t="shared" ref="F33" si="8">E33-D33</f>
        <v>215</v>
      </c>
      <c r="G33" s="503"/>
    </row>
    <row r="34" spans="1:10" ht="13.5" customHeight="1" thickBot="1" x14ac:dyDescent="0.25">
      <c r="A34" s="174" t="s">
        <v>539</v>
      </c>
      <c r="B34" s="662" t="s">
        <v>1072</v>
      </c>
      <c r="C34" s="646" t="s">
        <v>1749</v>
      </c>
      <c r="D34" s="23">
        <v>42745</v>
      </c>
      <c r="E34" s="23">
        <v>43225</v>
      </c>
      <c r="F34" s="316">
        <f t="shared" si="1"/>
        <v>480</v>
      </c>
      <c r="G34" s="138" t="s">
        <v>540</v>
      </c>
    </row>
    <row r="35" spans="1:10" ht="13.5" customHeight="1" thickBot="1" x14ac:dyDescent="0.25">
      <c r="A35" s="229" t="s">
        <v>541</v>
      </c>
      <c r="B35" s="661" t="s">
        <v>1715</v>
      </c>
      <c r="C35" s="645" t="s">
        <v>542</v>
      </c>
      <c r="D35" s="23">
        <v>54170</v>
      </c>
      <c r="E35" s="23">
        <v>54390</v>
      </c>
      <c r="F35" s="316">
        <f t="shared" si="1"/>
        <v>220</v>
      </c>
      <c r="G35" s="120"/>
    </row>
    <row r="36" spans="1:10" ht="15.75" customHeight="1" thickBot="1" x14ac:dyDescent="0.25">
      <c r="A36" s="229" t="s">
        <v>543</v>
      </c>
      <c r="B36" s="662" t="s">
        <v>1073</v>
      </c>
      <c r="C36" s="646" t="s">
        <v>1750</v>
      </c>
      <c r="D36" s="23">
        <v>12350</v>
      </c>
      <c r="E36" s="23">
        <v>12460</v>
      </c>
      <c r="F36" s="316">
        <f t="shared" si="1"/>
        <v>110</v>
      </c>
      <c r="G36" s="321"/>
    </row>
    <row r="37" spans="1:10" ht="13.5" customHeight="1" thickBot="1" x14ac:dyDescent="0.25">
      <c r="A37" s="229" t="s">
        <v>544</v>
      </c>
      <c r="B37" s="661" t="s">
        <v>1074</v>
      </c>
      <c r="C37" s="645" t="s">
        <v>545</v>
      </c>
      <c r="D37" s="23">
        <v>32475</v>
      </c>
      <c r="E37" s="23">
        <v>32705</v>
      </c>
      <c r="F37" s="316">
        <f t="shared" si="1"/>
        <v>230</v>
      </c>
    </row>
    <row r="38" spans="1:10" ht="13.5" customHeight="1" thickBot="1" x14ac:dyDescent="0.25">
      <c r="A38" s="174" t="s">
        <v>546</v>
      </c>
      <c r="B38" s="662" t="s">
        <v>1075</v>
      </c>
      <c r="C38" s="647" t="s">
        <v>1751</v>
      </c>
      <c r="D38" s="23">
        <v>35505</v>
      </c>
      <c r="E38" s="23">
        <v>35540</v>
      </c>
      <c r="F38" s="316">
        <f t="shared" si="1"/>
        <v>35</v>
      </c>
      <c r="G38" s="138" t="s">
        <v>547</v>
      </c>
      <c r="H38" s="155"/>
    </row>
    <row r="39" spans="1:10" ht="19.5" customHeight="1" thickBot="1" x14ac:dyDescent="0.25">
      <c r="A39" s="229" t="s">
        <v>548</v>
      </c>
      <c r="B39" s="661" t="s">
        <v>1076</v>
      </c>
      <c r="C39" s="645" t="s">
        <v>992</v>
      </c>
      <c r="D39" s="23">
        <v>27330</v>
      </c>
      <c r="E39" s="23">
        <v>27655</v>
      </c>
      <c r="F39" s="316">
        <f t="shared" si="1"/>
        <v>325</v>
      </c>
      <c r="G39" s="328"/>
    </row>
    <row r="40" spans="1:10" ht="11.25" customHeight="1" thickBot="1" x14ac:dyDescent="0.25">
      <c r="A40" s="174" t="s">
        <v>549</v>
      </c>
      <c r="B40" s="661" t="s">
        <v>1723</v>
      </c>
      <c r="C40" s="637" t="s">
        <v>550</v>
      </c>
      <c r="D40" s="23">
        <v>26610</v>
      </c>
      <c r="E40" s="23">
        <v>26835</v>
      </c>
      <c r="F40" s="316">
        <f t="shared" si="1"/>
        <v>225</v>
      </c>
    </row>
    <row r="41" spans="1:10" ht="13.5" customHeight="1" thickBot="1" x14ac:dyDescent="0.25">
      <c r="A41" s="229" t="s">
        <v>551</v>
      </c>
      <c r="B41" s="662" t="s">
        <v>1077</v>
      </c>
      <c r="C41" s="648" t="s">
        <v>1752</v>
      </c>
      <c r="D41" s="23">
        <v>27490</v>
      </c>
      <c r="E41" s="23">
        <v>27800</v>
      </c>
      <c r="F41" s="316">
        <f t="shared" si="1"/>
        <v>310</v>
      </c>
    </row>
    <row r="42" spans="1:10" ht="13.5" customHeight="1" thickBot="1" x14ac:dyDescent="0.25">
      <c r="A42" s="174" t="s">
        <v>552</v>
      </c>
      <c r="B42" s="661" t="s">
        <v>1078</v>
      </c>
      <c r="C42" s="649" t="s">
        <v>553</v>
      </c>
      <c r="D42" s="281">
        <v>29720</v>
      </c>
      <c r="E42" s="281">
        <v>29800</v>
      </c>
      <c r="F42" s="316">
        <f t="shared" si="1"/>
        <v>80</v>
      </c>
      <c r="G42" s="138" t="s">
        <v>554</v>
      </c>
    </row>
    <row r="43" spans="1:10" ht="13.5" customHeight="1" thickBot="1" x14ac:dyDescent="0.25">
      <c r="A43" s="174" t="s">
        <v>555</v>
      </c>
      <c r="B43" s="662" t="s">
        <v>1079</v>
      </c>
      <c r="C43" s="648" t="s">
        <v>1698</v>
      </c>
      <c r="D43" s="557">
        <v>4210</v>
      </c>
      <c r="E43" s="557">
        <v>4295</v>
      </c>
      <c r="F43" s="316">
        <f t="shared" si="1"/>
        <v>85</v>
      </c>
      <c r="G43" s="621">
        <v>44125</v>
      </c>
    </row>
    <row r="44" spans="1:10" ht="13.5" customHeight="1" thickBot="1" x14ac:dyDescent="0.25">
      <c r="A44" s="174" t="s">
        <v>556</v>
      </c>
      <c r="B44" s="661" t="s">
        <v>1724</v>
      </c>
      <c r="C44" s="647" t="s">
        <v>1753</v>
      </c>
      <c r="D44" s="22">
        <v>29295</v>
      </c>
      <c r="E44" s="22">
        <v>29725</v>
      </c>
      <c r="F44" s="316">
        <f t="shared" si="1"/>
        <v>430</v>
      </c>
      <c r="G44" s="321"/>
    </row>
    <row r="45" spans="1:10" ht="13.5" customHeight="1" thickBot="1" x14ac:dyDescent="0.25">
      <c r="A45" s="174" t="s">
        <v>557</v>
      </c>
      <c r="B45" s="662" t="s">
        <v>1080</v>
      </c>
      <c r="C45" s="650" t="s">
        <v>1625</v>
      </c>
      <c r="D45" s="23">
        <v>17595</v>
      </c>
      <c r="E45" s="23">
        <v>18190</v>
      </c>
      <c r="F45" s="316">
        <f t="shared" si="1"/>
        <v>595</v>
      </c>
    </row>
    <row r="46" spans="1:10" ht="12.75" customHeight="1" thickBot="1" x14ac:dyDescent="0.25">
      <c r="A46" s="174" t="s">
        <v>558</v>
      </c>
      <c r="B46" s="661" t="s">
        <v>1081</v>
      </c>
      <c r="C46" s="637" t="s">
        <v>1754</v>
      </c>
      <c r="D46" s="23">
        <v>37375</v>
      </c>
      <c r="E46" s="23">
        <v>37790</v>
      </c>
      <c r="F46" s="316">
        <f t="shared" si="1"/>
        <v>415</v>
      </c>
      <c r="G46" s="705"/>
      <c r="J46" s="108"/>
    </row>
    <row r="47" spans="1:10" ht="13.5" customHeight="1" thickBot="1" x14ac:dyDescent="0.25">
      <c r="A47" s="229" t="s">
        <v>560</v>
      </c>
      <c r="B47" s="662" t="s">
        <v>1081</v>
      </c>
      <c r="C47" s="638" t="s">
        <v>1004</v>
      </c>
      <c r="D47" s="23">
        <v>49215</v>
      </c>
      <c r="E47" s="23">
        <v>49480</v>
      </c>
      <c r="F47" s="316">
        <f t="shared" si="1"/>
        <v>265</v>
      </c>
      <c r="G47" s="138"/>
    </row>
    <row r="48" spans="1:10" ht="13.5" customHeight="1" thickBot="1" x14ac:dyDescent="0.25">
      <c r="A48" s="26" t="s">
        <v>561</v>
      </c>
      <c r="B48" s="661" t="s">
        <v>1725</v>
      </c>
      <c r="C48" s="637" t="s">
        <v>562</v>
      </c>
      <c r="D48" s="23">
        <v>40325</v>
      </c>
      <c r="E48" s="23">
        <v>40465</v>
      </c>
      <c r="F48" s="316">
        <f t="shared" si="1"/>
        <v>140</v>
      </c>
    </row>
    <row r="49" spans="1:7" ht="13.5" customHeight="1" thickBot="1" x14ac:dyDescent="0.25">
      <c r="A49" s="30" t="s">
        <v>563</v>
      </c>
      <c r="B49" s="662" t="s">
        <v>1082</v>
      </c>
      <c r="C49" s="650" t="s">
        <v>1755</v>
      </c>
      <c r="D49" s="160">
        <v>85910</v>
      </c>
      <c r="E49" s="160">
        <v>86200</v>
      </c>
      <c r="F49" s="316">
        <f t="shared" si="1"/>
        <v>290</v>
      </c>
    </row>
    <row r="50" spans="1:7" ht="13.5" customHeight="1" thickBot="1" x14ac:dyDescent="0.25">
      <c r="A50" s="26" t="s">
        <v>564</v>
      </c>
      <c r="B50" s="661" t="s">
        <v>1083</v>
      </c>
      <c r="C50" s="647" t="s">
        <v>1756</v>
      </c>
      <c r="D50" s="22">
        <v>69375</v>
      </c>
      <c r="E50" s="22">
        <v>69835</v>
      </c>
      <c r="F50" s="316">
        <f t="shared" si="1"/>
        <v>460</v>
      </c>
      <c r="G50" s="138" t="s">
        <v>565</v>
      </c>
    </row>
    <row r="51" spans="1:7" ht="13.5" customHeight="1" thickBot="1" x14ac:dyDescent="0.25">
      <c r="A51" s="30" t="s">
        <v>566</v>
      </c>
      <c r="B51" s="662" t="s">
        <v>1084</v>
      </c>
      <c r="C51" s="645" t="s">
        <v>1757</v>
      </c>
      <c r="D51" s="23">
        <v>7800</v>
      </c>
      <c r="E51" s="23">
        <v>7925</v>
      </c>
      <c r="F51" s="316">
        <f t="shared" si="1"/>
        <v>125</v>
      </c>
    </row>
    <row r="52" spans="1:7" ht="13.5" customHeight="1" thickBot="1" x14ac:dyDescent="0.25">
      <c r="A52" s="26" t="s">
        <v>567</v>
      </c>
      <c r="B52" s="661" t="s">
        <v>1726</v>
      </c>
      <c r="C52" s="646" t="s">
        <v>1758</v>
      </c>
      <c r="D52" s="23">
        <v>9620</v>
      </c>
      <c r="E52" s="23">
        <v>9840</v>
      </c>
      <c r="F52" s="316">
        <f t="shared" si="1"/>
        <v>220</v>
      </c>
      <c r="G52" s="354"/>
    </row>
    <row r="53" spans="1:7" ht="13.5" customHeight="1" thickBot="1" x14ac:dyDescent="0.25">
      <c r="A53" s="30" t="s">
        <v>568</v>
      </c>
      <c r="B53" s="662" t="s">
        <v>1085</v>
      </c>
      <c r="C53" s="645" t="s">
        <v>1759</v>
      </c>
      <c r="D53" s="23">
        <v>17980</v>
      </c>
      <c r="E53" s="23">
        <v>18120</v>
      </c>
      <c r="F53" s="316">
        <f t="shared" si="1"/>
        <v>140</v>
      </c>
    </row>
    <row r="54" spans="1:7" ht="13.5" customHeight="1" thickBot="1" x14ac:dyDescent="0.25">
      <c r="A54" s="26" t="s">
        <v>569</v>
      </c>
      <c r="B54" s="661" t="s">
        <v>1086</v>
      </c>
      <c r="C54" s="647" t="s">
        <v>1760</v>
      </c>
      <c r="D54" s="22">
        <v>9460</v>
      </c>
      <c r="E54" s="22">
        <v>9605</v>
      </c>
      <c r="F54" s="316">
        <f t="shared" si="1"/>
        <v>145</v>
      </c>
      <c r="G54" s="138" t="s">
        <v>570</v>
      </c>
    </row>
    <row r="55" spans="1:7" ht="13.5" customHeight="1" thickBot="1" x14ac:dyDescent="0.25">
      <c r="A55" s="26" t="s">
        <v>571</v>
      </c>
      <c r="B55" s="662" t="s">
        <v>1727</v>
      </c>
      <c r="C55" s="651" t="s">
        <v>572</v>
      </c>
      <c r="D55" s="23">
        <v>43400</v>
      </c>
      <c r="E55" s="23">
        <v>43495</v>
      </c>
      <c r="F55" s="316">
        <f t="shared" si="1"/>
        <v>95</v>
      </c>
    </row>
    <row r="56" spans="1:7" ht="12.95" customHeight="1" thickBot="1" x14ac:dyDescent="0.25">
      <c r="A56" s="227" t="s">
        <v>573</v>
      </c>
      <c r="B56" s="661" t="s">
        <v>1728</v>
      </c>
      <c r="C56" s="639" t="s">
        <v>1761</v>
      </c>
      <c r="D56" s="154">
        <v>9730</v>
      </c>
      <c r="E56" s="154">
        <v>9820</v>
      </c>
      <c r="F56" s="316">
        <f t="shared" si="1"/>
        <v>90</v>
      </c>
      <c r="G56" s="354"/>
    </row>
    <row r="57" spans="1:7" ht="12.95" customHeight="1" thickBot="1" x14ac:dyDescent="0.25">
      <c r="A57" s="228" t="s">
        <v>574</v>
      </c>
      <c r="B57" s="662" t="s">
        <v>1087</v>
      </c>
      <c r="C57" s="651" t="s">
        <v>1762</v>
      </c>
      <c r="D57" s="562">
        <v>83670</v>
      </c>
      <c r="E57" s="562">
        <v>83670</v>
      </c>
      <c r="F57" s="316">
        <f t="shared" si="1"/>
        <v>0</v>
      </c>
      <c r="G57" s="768"/>
    </row>
    <row r="58" spans="1:7" ht="14.25" customHeight="1" thickBot="1" x14ac:dyDescent="0.25">
      <c r="A58" s="174" t="s">
        <v>575</v>
      </c>
      <c r="B58" s="661" t="s">
        <v>1729</v>
      </c>
      <c r="C58" s="641" t="s">
        <v>1763</v>
      </c>
      <c r="D58" s="160">
        <v>21210</v>
      </c>
      <c r="E58" s="160">
        <v>21335</v>
      </c>
      <c r="F58" s="316">
        <f t="shared" si="1"/>
        <v>125</v>
      </c>
      <c r="G58" s="290"/>
    </row>
    <row r="59" spans="1:7" ht="13.5" customHeight="1" thickBot="1" x14ac:dyDescent="0.25">
      <c r="A59" s="174" t="s">
        <v>1019</v>
      </c>
      <c r="B59" s="662" t="s">
        <v>1730</v>
      </c>
      <c r="C59" s="642" t="s">
        <v>1015</v>
      </c>
      <c r="D59" s="161">
        <v>20755</v>
      </c>
      <c r="E59" s="161">
        <v>20895</v>
      </c>
      <c r="F59" s="316">
        <f t="shared" si="1"/>
        <v>140</v>
      </c>
      <c r="G59" s="324" t="s">
        <v>1014</v>
      </c>
    </row>
    <row r="60" spans="1:7" ht="12.75" customHeight="1" thickBot="1" x14ac:dyDescent="0.25">
      <c r="A60" s="228" t="s">
        <v>576</v>
      </c>
      <c r="B60" s="661" t="s">
        <v>1088</v>
      </c>
      <c r="C60" s="639" t="s">
        <v>1764</v>
      </c>
      <c r="D60" s="154">
        <v>11705</v>
      </c>
      <c r="E60" s="154">
        <v>11775</v>
      </c>
      <c r="F60" s="316">
        <f t="shared" si="1"/>
        <v>70</v>
      </c>
      <c r="G60" s="348" t="s">
        <v>1376</v>
      </c>
    </row>
    <row r="61" spans="1:7" ht="12.75" customHeight="1" thickBot="1" x14ac:dyDescent="0.25">
      <c r="A61" s="174" t="s">
        <v>577</v>
      </c>
      <c r="B61" s="662" t="s">
        <v>1089</v>
      </c>
      <c r="C61" s="642" t="s">
        <v>578</v>
      </c>
      <c r="D61" s="23">
        <v>68080</v>
      </c>
      <c r="E61" s="23">
        <v>68215</v>
      </c>
      <c r="F61" s="316">
        <f t="shared" si="1"/>
        <v>135</v>
      </c>
    </row>
    <row r="62" spans="1:7" ht="12.95" customHeight="1" thickBot="1" x14ac:dyDescent="0.25">
      <c r="A62" s="174" t="s">
        <v>579</v>
      </c>
      <c r="B62" s="661" t="s">
        <v>1090</v>
      </c>
      <c r="C62" s="641" t="s">
        <v>1534</v>
      </c>
      <c r="D62" s="22">
        <v>11580</v>
      </c>
      <c r="E62" s="22">
        <v>11740</v>
      </c>
      <c r="F62" s="316">
        <f t="shared" si="1"/>
        <v>160</v>
      </c>
      <c r="G62" s="147" t="s">
        <v>1535</v>
      </c>
    </row>
    <row r="63" spans="1:7" ht="12.95" customHeight="1" thickBot="1" x14ac:dyDescent="0.25">
      <c r="A63" s="228" t="s">
        <v>580</v>
      </c>
      <c r="B63" s="662" t="s">
        <v>1091</v>
      </c>
      <c r="C63" s="652" t="s">
        <v>939</v>
      </c>
      <c r="D63" s="160">
        <v>2065</v>
      </c>
      <c r="E63" s="160">
        <v>2075</v>
      </c>
      <c r="F63" s="316">
        <f t="shared" si="1"/>
        <v>10</v>
      </c>
      <c r="G63" s="147" t="s">
        <v>950</v>
      </c>
    </row>
    <row r="64" spans="1:7" ht="12.95" customHeight="1" thickBot="1" x14ac:dyDescent="0.25">
      <c r="A64" s="229" t="s">
        <v>581</v>
      </c>
      <c r="B64" s="661" t="s">
        <v>1092</v>
      </c>
      <c r="C64" s="639" t="s">
        <v>582</v>
      </c>
      <c r="D64" s="160">
        <v>19280</v>
      </c>
      <c r="E64" s="160">
        <v>19305</v>
      </c>
      <c r="F64" s="316">
        <f t="shared" ref="F64" si="9">E64-D64</f>
        <v>25</v>
      </c>
    </row>
    <row r="65" spans="1:13" ht="12.95" customHeight="1" thickBot="1" x14ac:dyDescent="0.25">
      <c r="A65" s="229" t="s">
        <v>583</v>
      </c>
      <c r="B65" s="662" t="s">
        <v>1093</v>
      </c>
      <c r="C65" s="640" t="s">
        <v>1765</v>
      </c>
      <c r="D65" s="23">
        <v>58880</v>
      </c>
      <c r="E65" s="23">
        <v>59405</v>
      </c>
      <c r="F65" s="316">
        <f t="shared" si="1"/>
        <v>525</v>
      </c>
    </row>
    <row r="66" spans="1:13" ht="12" customHeight="1" thickBot="1" x14ac:dyDescent="0.25">
      <c r="A66" s="229" t="s">
        <v>584</v>
      </c>
      <c r="B66" s="661" t="s">
        <v>1731</v>
      </c>
      <c r="C66" s="653" t="s">
        <v>1766</v>
      </c>
      <c r="D66" s="23">
        <v>28000</v>
      </c>
      <c r="E66" s="23">
        <v>28245</v>
      </c>
      <c r="F66" s="316">
        <f t="shared" si="1"/>
        <v>245</v>
      </c>
      <c r="G66" s="319"/>
    </row>
    <row r="67" spans="1:13" ht="12.95" customHeight="1" thickBot="1" x14ac:dyDescent="0.25">
      <c r="A67" s="174" t="s">
        <v>585</v>
      </c>
      <c r="B67" s="662" t="s">
        <v>1732</v>
      </c>
      <c r="C67" s="650" t="s">
        <v>1767</v>
      </c>
      <c r="D67" s="154">
        <v>6665</v>
      </c>
      <c r="E67" s="154">
        <v>6755</v>
      </c>
      <c r="F67" s="316">
        <f t="shared" si="1"/>
        <v>90</v>
      </c>
    </row>
    <row r="68" spans="1:13" ht="12.95" customHeight="1" thickBot="1" x14ac:dyDescent="0.25">
      <c r="A68" s="174" t="s">
        <v>586</v>
      </c>
      <c r="B68" s="661" t="s">
        <v>1094</v>
      </c>
      <c r="C68" s="639" t="s">
        <v>1768</v>
      </c>
      <c r="D68" s="164">
        <v>24270</v>
      </c>
      <c r="E68" s="164">
        <v>24560</v>
      </c>
      <c r="F68" s="316">
        <f t="shared" si="1"/>
        <v>290</v>
      </c>
    </row>
    <row r="69" spans="1:13" ht="12.95" customHeight="1" thickBot="1" x14ac:dyDescent="0.25">
      <c r="A69" s="174" t="s">
        <v>587</v>
      </c>
      <c r="B69" s="662" t="s">
        <v>1095</v>
      </c>
      <c r="C69" s="645" t="s">
        <v>588</v>
      </c>
      <c r="D69" s="23">
        <v>51565</v>
      </c>
      <c r="E69" s="23">
        <v>51970</v>
      </c>
      <c r="F69" s="316">
        <f t="shared" si="1"/>
        <v>405</v>
      </c>
      <c r="G69" s="320"/>
      <c r="H69" s="118"/>
    </row>
    <row r="70" spans="1:13" ht="12.95" customHeight="1" thickBot="1" x14ac:dyDescent="0.25">
      <c r="A70" s="230" t="s">
        <v>589</v>
      </c>
      <c r="B70" s="661" t="s">
        <v>1096</v>
      </c>
      <c r="C70" s="637" t="s">
        <v>590</v>
      </c>
      <c r="D70" s="159">
        <v>82250</v>
      </c>
      <c r="E70" s="159">
        <v>82485</v>
      </c>
      <c r="F70" s="316">
        <f t="shared" ref="F70:F108" si="10">E70-D70</f>
        <v>235</v>
      </c>
      <c r="G70" s="138" t="s">
        <v>591</v>
      </c>
    </row>
    <row r="71" spans="1:13" ht="12.95" customHeight="1" thickBot="1" x14ac:dyDescent="0.25">
      <c r="A71" s="229" t="s">
        <v>592</v>
      </c>
      <c r="B71" s="662" t="s">
        <v>1733</v>
      </c>
      <c r="C71" s="638" t="s">
        <v>593</v>
      </c>
      <c r="D71" s="22">
        <v>33550</v>
      </c>
      <c r="E71" s="22">
        <v>33720</v>
      </c>
      <c r="F71" s="316">
        <f t="shared" si="10"/>
        <v>170</v>
      </c>
    </row>
    <row r="72" spans="1:13" ht="12.95" customHeight="1" thickBot="1" x14ac:dyDescent="0.25">
      <c r="A72" s="174" t="s">
        <v>594</v>
      </c>
      <c r="B72" s="661" t="s">
        <v>1097</v>
      </c>
      <c r="C72" s="639" t="s">
        <v>1769</v>
      </c>
      <c r="D72" s="23">
        <v>2985</v>
      </c>
      <c r="E72" s="23">
        <v>3095</v>
      </c>
      <c r="F72" s="316">
        <f t="shared" si="10"/>
        <v>110</v>
      </c>
      <c r="G72" s="355"/>
    </row>
    <row r="73" spans="1:13" ht="13.5" customHeight="1" thickBot="1" x14ac:dyDescent="0.25">
      <c r="A73" s="174" t="s">
        <v>595</v>
      </c>
      <c r="B73" s="662" t="s">
        <v>1098</v>
      </c>
      <c r="C73" s="638" t="s">
        <v>1770</v>
      </c>
      <c r="D73" s="23">
        <v>49835</v>
      </c>
      <c r="E73" s="23">
        <v>50245</v>
      </c>
      <c r="F73" s="316">
        <f t="shared" si="10"/>
        <v>410</v>
      </c>
      <c r="G73" s="321"/>
    </row>
    <row r="74" spans="1:13" ht="12.95" customHeight="1" thickBot="1" x14ac:dyDescent="0.25">
      <c r="A74" s="230" t="s">
        <v>596</v>
      </c>
      <c r="B74" s="661" t="s">
        <v>1099</v>
      </c>
      <c r="C74" s="646" t="s">
        <v>1664</v>
      </c>
      <c r="D74" s="157">
        <v>8565</v>
      </c>
      <c r="E74" s="157">
        <v>8720</v>
      </c>
      <c r="F74" s="600">
        <f t="shared" ref="F74" si="11">E74-D74</f>
        <v>155</v>
      </c>
      <c r="G74" s="560"/>
    </row>
    <row r="75" spans="1:13" ht="12.95" customHeight="1" thickBot="1" x14ac:dyDescent="0.25">
      <c r="A75" s="229" t="s">
        <v>597</v>
      </c>
      <c r="B75" s="662" t="s">
        <v>1100</v>
      </c>
      <c r="C75" s="645" t="s">
        <v>598</v>
      </c>
      <c r="D75" s="23">
        <v>270</v>
      </c>
      <c r="E75" s="23">
        <v>270</v>
      </c>
      <c r="F75" s="316">
        <f t="shared" si="10"/>
        <v>0</v>
      </c>
      <c r="G75" s="138" t="s">
        <v>500</v>
      </c>
      <c r="M75" s="632" t="s">
        <v>1607</v>
      </c>
    </row>
    <row r="76" spans="1:13" ht="12.95" customHeight="1" thickBot="1" x14ac:dyDescent="0.25">
      <c r="A76" s="229" t="s">
        <v>599</v>
      </c>
      <c r="B76" s="661" t="s">
        <v>1101</v>
      </c>
      <c r="C76" s="646" t="s">
        <v>976</v>
      </c>
      <c r="D76" s="157">
        <v>24125</v>
      </c>
      <c r="E76" s="157">
        <v>24290</v>
      </c>
      <c r="F76" s="316">
        <f t="shared" si="10"/>
        <v>165</v>
      </c>
      <c r="G76" s="147" t="s">
        <v>1017</v>
      </c>
    </row>
    <row r="77" spans="1:13" ht="12.95" customHeight="1" thickBot="1" x14ac:dyDescent="0.25">
      <c r="A77" s="229" t="s">
        <v>600</v>
      </c>
      <c r="B77" s="662" t="s">
        <v>1102</v>
      </c>
      <c r="C77" s="645" t="s">
        <v>1654</v>
      </c>
      <c r="D77" s="23">
        <v>13905</v>
      </c>
      <c r="E77" s="23">
        <v>14355</v>
      </c>
      <c r="F77" s="316">
        <f t="shared" ref="F77" si="12">E77-D77</f>
        <v>450</v>
      </c>
      <c r="G77" s="566" t="s">
        <v>1655</v>
      </c>
    </row>
    <row r="78" spans="1:13" ht="12.95" customHeight="1" thickBot="1" x14ac:dyDescent="0.25">
      <c r="A78" s="229" t="s">
        <v>601</v>
      </c>
      <c r="B78" s="661" t="s">
        <v>1103</v>
      </c>
      <c r="C78" s="646" t="s">
        <v>982</v>
      </c>
      <c r="D78" s="23">
        <v>33055</v>
      </c>
      <c r="E78" s="23">
        <v>33155</v>
      </c>
      <c r="F78" s="316">
        <f t="shared" si="10"/>
        <v>100</v>
      </c>
      <c r="G78" s="147" t="s">
        <v>977</v>
      </c>
    </row>
    <row r="79" spans="1:13" ht="12.95" customHeight="1" thickBot="1" x14ac:dyDescent="0.25">
      <c r="A79" s="229" t="s">
        <v>602</v>
      </c>
      <c r="B79" s="662" t="s">
        <v>1104</v>
      </c>
      <c r="C79" s="645" t="s">
        <v>1771</v>
      </c>
      <c r="D79" s="23">
        <v>6270</v>
      </c>
      <c r="E79" s="23">
        <v>6375</v>
      </c>
      <c r="F79" s="316">
        <f t="shared" si="10"/>
        <v>105</v>
      </c>
      <c r="G79" s="464" t="s">
        <v>1478</v>
      </c>
    </row>
    <row r="80" spans="1:13" ht="12.95" customHeight="1" thickBot="1" x14ac:dyDescent="0.25">
      <c r="A80" s="229" t="s">
        <v>603</v>
      </c>
      <c r="B80" s="661" t="s">
        <v>1734</v>
      </c>
      <c r="C80" s="646" t="s">
        <v>604</v>
      </c>
      <c r="D80" s="164">
        <v>26810</v>
      </c>
      <c r="E80" s="164">
        <v>26965</v>
      </c>
      <c r="F80" s="316">
        <f t="shared" si="10"/>
        <v>155</v>
      </c>
    </row>
    <row r="81" spans="1:13" ht="12.95" customHeight="1" thickBot="1" x14ac:dyDescent="0.25">
      <c r="A81" s="229" t="s">
        <v>605</v>
      </c>
      <c r="B81" s="662" t="s">
        <v>1105</v>
      </c>
      <c r="C81" s="645" t="s">
        <v>1560</v>
      </c>
      <c r="D81" s="506">
        <v>8320</v>
      </c>
      <c r="E81" s="506">
        <v>8445</v>
      </c>
      <c r="F81" s="316">
        <f t="shared" si="10"/>
        <v>125</v>
      </c>
    </row>
    <row r="82" spans="1:13" ht="12.95" customHeight="1" thickBot="1" x14ac:dyDescent="0.25">
      <c r="A82" s="229" t="s">
        <v>606</v>
      </c>
      <c r="B82" s="661" t="s">
        <v>1106</v>
      </c>
      <c r="C82" s="646" t="s">
        <v>610</v>
      </c>
      <c r="D82" s="506">
        <v>61560</v>
      </c>
      <c r="E82" s="767">
        <v>61805</v>
      </c>
      <c r="F82" s="316">
        <f t="shared" ref="F82" si="13">E82-D82</f>
        <v>245</v>
      </c>
      <c r="G82" s="559"/>
    </row>
    <row r="83" spans="1:13" ht="12.95" customHeight="1" thickBot="1" x14ac:dyDescent="0.25">
      <c r="A83" s="229" t="s">
        <v>607</v>
      </c>
      <c r="B83" s="662" t="s">
        <v>1107</v>
      </c>
      <c r="C83" s="645" t="s">
        <v>1772</v>
      </c>
      <c r="D83" s="23">
        <v>6650</v>
      </c>
      <c r="E83" s="23">
        <v>6705</v>
      </c>
      <c r="F83" s="316">
        <f t="shared" si="10"/>
        <v>55</v>
      </c>
      <c r="G83" s="138" t="s">
        <v>517</v>
      </c>
    </row>
    <row r="84" spans="1:13" ht="12.95" customHeight="1" thickBot="1" x14ac:dyDescent="0.25">
      <c r="A84" s="229" t="s">
        <v>608</v>
      </c>
      <c r="B84" s="661" t="s">
        <v>1108</v>
      </c>
      <c r="C84" s="646" t="s">
        <v>1773</v>
      </c>
      <c r="D84" s="23">
        <v>9985</v>
      </c>
      <c r="E84" s="23">
        <v>10290</v>
      </c>
      <c r="F84" s="316">
        <f t="shared" si="10"/>
        <v>305</v>
      </c>
      <c r="G84" s="119"/>
      <c r="H84" s="108"/>
    </row>
    <row r="85" spans="1:13" ht="12.95" customHeight="1" thickBot="1" x14ac:dyDescent="0.25">
      <c r="A85" s="229" t="s">
        <v>609</v>
      </c>
      <c r="B85" s="662" t="s">
        <v>1109</v>
      </c>
      <c r="C85" s="645" t="s">
        <v>1483</v>
      </c>
      <c r="D85" s="23">
        <v>7915</v>
      </c>
      <c r="E85" s="23">
        <v>7960</v>
      </c>
      <c r="F85" s="316">
        <f t="shared" si="10"/>
        <v>45</v>
      </c>
      <c r="G85" s="108"/>
      <c r="H85" s="108"/>
    </row>
    <row r="86" spans="1:13" ht="12.95" customHeight="1" thickBot="1" x14ac:dyDescent="0.25">
      <c r="A86" s="174" t="s">
        <v>611</v>
      </c>
      <c r="B86" s="661" t="s">
        <v>1735</v>
      </c>
      <c r="C86" s="646" t="s">
        <v>1774</v>
      </c>
      <c r="D86" s="23">
        <v>32130</v>
      </c>
      <c r="E86" s="23">
        <v>32235</v>
      </c>
      <c r="F86" s="316">
        <f t="shared" si="10"/>
        <v>105</v>
      </c>
      <c r="G86" s="138" t="s">
        <v>517</v>
      </c>
    </row>
    <row r="87" spans="1:13" ht="12.95" customHeight="1" thickBot="1" x14ac:dyDescent="0.25">
      <c r="A87" s="229" t="s">
        <v>612</v>
      </c>
      <c r="B87" s="662" t="s">
        <v>1736</v>
      </c>
      <c r="C87" s="645" t="s">
        <v>613</v>
      </c>
      <c r="D87" s="557">
        <v>34040</v>
      </c>
      <c r="E87" s="557">
        <v>34165</v>
      </c>
      <c r="F87" s="316">
        <f t="shared" si="10"/>
        <v>125</v>
      </c>
      <c r="G87" s="113"/>
    </row>
    <row r="88" spans="1:13" ht="12.95" customHeight="1" thickBot="1" x14ac:dyDescent="0.25">
      <c r="A88" s="174" t="s">
        <v>614</v>
      </c>
      <c r="B88" s="661" t="s">
        <v>1110</v>
      </c>
      <c r="C88" s="647" t="s">
        <v>615</v>
      </c>
      <c r="D88" s="23">
        <v>17735</v>
      </c>
      <c r="E88" s="23">
        <v>17850</v>
      </c>
      <c r="F88" s="316">
        <f t="shared" si="10"/>
        <v>115</v>
      </c>
      <c r="G88" s="113"/>
    </row>
    <row r="89" spans="1:13" ht="12.95" customHeight="1" thickBot="1" x14ac:dyDescent="0.25">
      <c r="A89" s="229" t="s">
        <v>616</v>
      </c>
      <c r="B89" s="662" t="s">
        <v>1111</v>
      </c>
      <c r="C89" s="648" t="s">
        <v>617</v>
      </c>
      <c r="D89" s="23">
        <v>65650</v>
      </c>
      <c r="E89" s="23">
        <v>65780</v>
      </c>
      <c r="F89" s="316">
        <f t="shared" si="10"/>
        <v>130</v>
      </c>
      <c r="G89" s="113"/>
    </row>
    <row r="90" spans="1:13" ht="14.25" customHeight="1" thickBot="1" x14ac:dyDescent="0.25">
      <c r="A90" s="229" t="s">
        <v>618</v>
      </c>
      <c r="B90" s="661" t="s">
        <v>1112</v>
      </c>
      <c r="C90" s="654" t="s">
        <v>1011</v>
      </c>
      <c r="D90" s="557">
        <v>57580</v>
      </c>
      <c r="E90" s="557">
        <v>57705</v>
      </c>
      <c r="F90" s="316">
        <f t="shared" si="10"/>
        <v>125</v>
      </c>
      <c r="G90" s="328"/>
    </row>
    <row r="91" spans="1:13" ht="13.5" thickBot="1" x14ac:dyDescent="0.25">
      <c r="A91" s="229" t="s">
        <v>619</v>
      </c>
      <c r="B91" s="662" t="s">
        <v>1113</v>
      </c>
      <c r="C91" s="655" t="s">
        <v>1002</v>
      </c>
      <c r="D91" s="23">
        <v>10760</v>
      </c>
      <c r="E91" s="23">
        <v>10950</v>
      </c>
      <c r="F91" s="316">
        <f t="shared" si="10"/>
        <v>190</v>
      </c>
      <c r="G91" s="148" t="s">
        <v>1003</v>
      </c>
    </row>
    <row r="92" spans="1:13" s="302" customFormat="1" ht="14.25" customHeight="1" thickBot="1" x14ac:dyDescent="0.25">
      <c r="A92" s="289" t="s">
        <v>620</v>
      </c>
      <c r="B92" s="663" t="s">
        <v>1737</v>
      </c>
      <c r="C92" s="686" t="s">
        <v>1037</v>
      </c>
      <c r="D92" s="281">
        <v>11145</v>
      </c>
      <c r="E92" s="281">
        <v>11190</v>
      </c>
      <c r="F92" s="316">
        <f t="shared" si="10"/>
        <v>45</v>
      </c>
      <c r="G92" s="707">
        <v>11220</v>
      </c>
      <c r="I92" s="748"/>
      <c r="M92" s="749"/>
    </row>
    <row r="93" spans="1:13" ht="14.25" customHeight="1" thickBot="1" x14ac:dyDescent="0.25">
      <c r="A93" s="30" t="s">
        <v>621</v>
      </c>
      <c r="B93" s="662" t="s">
        <v>1114</v>
      </c>
      <c r="C93" s="645" t="s">
        <v>1775</v>
      </c>
      <c r="D93" s="23">
        <v>610</v>
      </c>
      <c r="E93" s="23">
        <v>610</v>
      </c>
      <c r="F93" s="316">
        <f t="shared" si="10"/>
        <v>0</v>
      </c>
      <c r="G93" s="632" t="s">
        <v>1607</v>
      </c>
    </row>
    <row r="94" spans="1:13" s="156" customFormat="1" ht="12.95" customHeight="1" thickBot="1" x14ac:dyDescent="0.25">
      <c r="A94" s="229" t="s">
        <v>622</v>
      </c>
      <c r="B94" s="661" t="s">
        <v>1365</v>
      </c>
      <c r="C94" s="646" t="s">
        <v>1776</v>
      </c>
      <c r="D94" s="23">
        <v>33190</v>
      </c>
      <c r="E94" s="23">
        <v>33515</v>
      </c>
      <c r="F94" s="316">
        <f t="shared" si="10"/>
        <v>325</v>
      </c>
      <c r="G94" s="752"/>
    </row>
    <row r="95" spans="1:13" ht="12.95" customHeight="1" thickBot="1" x14ac:dyDescent="0.25">
      <c r="A95" s="229" t="s">
        <v>623</v>
      </c>
      <c r="B95" s="662" t="s">
        <v>1115</v>
      </c>
      <c r="C95" s="650" t="s">
        <v>1777</v>
      </c>
      <c r="D95" s="23">
        <v>11750</v>
      </c>
      <c r="E95" s="23">
        <v>11940</v>
      </c>
      <c r="F95" s="316">
        <f t="shared" si="10"/>
        <v>190</v>
      </c>
      <c r="G95" s="753"/>
    </row>
    <row r="96" spans="1:13" ht="12.95" customHeight="1" thickBot="1" x14ac:dyDescent="0.25">
      <c r="A96" s="174" t="s">
        <v>624</v>
      </c>
      <c r="B96" s="661" t="s">
        <v>1116</v>
      </c>
      <c r="C96" s="637" t="s">
        <v>625</v>
      </c>
      <c r="D96" s="281">
        <v>40125</v>
      </c>
      <c r="E96" s="281">
        <v>40125</v>
      </c>
      <c r="F96" s="316">
        <f t="shared" si="10"/>
        <v>0</v>
      </c>
      <c r="G96" s="754" t="s">
        <v>1607</v>
      </c>
      <c r="J96" t="s">
        <v>2013</v>
      </c>
    </row>
    <row r="97" spans="1:10" ht="15" customHeight="1" thickBot="1" x14ac:dyDescent="0.25">
      <c r="A97" s="289" t="s">
        <v>626</v>
      </c>
      <c r="B97" s="662" t="s">
        <v>1117</v>
      </c>
      <c r="C97" s="656" t="s">
        <v>1778</v>
      </c>
      <c r="D97" s="281">
        <v>23040</v>
      </c>
      <c r="E97" s="281">
        <v>23275</v>
      </c>
      <c r="F97" s="316">
        <f t="shared" si="10"/>
        <v>235</v>
      </c>
      <c r="G97" s="321" t="s">
        <v>1356</v>
      </c>
    </row>
    <row r="98" spans="1:10" ht="12.95" customHeight="1" thickBot="1" x14ac:dyDescent="0.25">
      <c r="A98" s="174" t="s">
        <v>627</v>
      </c>
      <c r="B98" s="661" t="s">
        <v>1738</v>
      </c>
      <c r="C98" s="637" t="s">
        <v>1659</v>
      </c>
      <c r="D98" s="160">
        <v>7560</v>
      </c>
      <c r="E98" s="160">
        <v>7785</v>
      </c>
      <c r="F98" s="316">
        <f t="shared" ref="F98" si="14">E98-D98</f>
        <v>225</v>
      </c>
      <c r="G98" s="561"/>
    </row>
    <row r="99" spans="1:10" ht="12.75" customHeight="1" thickBot="1" x14ac:dyDescent="0.25">
      <c r="A99" s="229" t="s">
        <v>628</v>
      </c>
      <c r="B99" s="662" t="s">
        <v>1739</v>
      </c>
      <c r="C99" s="650" t="s">
        <v>1779</v>
      </c>
      <c r="D99" s="160">
        <v>11405</v>
      </c>
      <c r="E99" s="160">
        <v>11590</v>
      </c>
      <c r="F99" s="316">
        <f t="shared" si="10"/>
        <v>185</v>
      </c>
      <c r="G99" s="317" t="s">
        <v>540</v>
      </c>
    </row>
    <row r="100" spans="1:10" ht="15" customHeight="1" thickBot="1" x14ac:dyDescent="0.25">
      <c r="A100" s="174" t="s">
        <v>629</v>
      </c>
      <c r="B100" s="661" t="s">
        <v>1711</v>
      </c>
      <c r="C100" s="647" t="s">
        <v>1713</v>
      </c>
      <c r="D100" s="160">
        <v>2945</v>
      </c>
      <c r="E100" s="160">
        <v>3205</v>
      </c>
      <c r="F100" s="316">
        <f t="shared" ref="F100" si="15">E100-D100</f>
        <v>260</v>
      </c>
      <c r="G100" s="633"/>
    </row>
    <row r="101" spans="1:10" ht="12.95" customHeight="1" thickBot="1" x14ac:dyDescent="0.25">
      <c r="A101" s="229" t="s">
        <v>630</v>
      </c>
      <c r="B101" s="662" t="s">
        <v>1118</v>
      </c>
      <c r="C101" s="645" t="s">
        <v>1495</v>
      </c>
      <c r="D101" s="167">
        <v>11405</v>
      </c>
      <c r="E101" s="167">
        <v>11575</v>
      </c>
      <c r="F101" s="316">
        <f t="shared" si="10"/>
        <v>170</v>
      </c>
      <c r="G101" s="108"/>
    </row>
    <row r="102" spans="1:10" ht="12.95" customHeight="1" thickBot="1" x14ac:dyDescent="0.25">
      <c r="A102" s="231" t="s">
        <v>631</v>
      </c>
      <c r="B102" s="661" t="s">
        <v>1119</v>
      </c>
      <c r="C102" s="657" t="s">
        <v>965</v>
      </c>
      <c r="D102" s="167">
        <v>49300</v>
      </c>
      <c r="E102" s="167">
        <v>49555</v>
      </c>
      <c r="F102" s="316">
        <f t="shared" si="10"/>
        <v>255</v>
      </c>
      <c r="G102" s="330"/>
    </row>
    <row r="103" spans="1:10" ht="12.95" customHeight="1" thickBot="1" x14ac:dyDescent="0.25">
      <c r="A103" s="229" t="s">
        <v>632</v>
      </c>
      <c r="B103" s="662" t="s">
        <v>264</v>
      </c>
      <c r="C103" s="645" t="s">
        <v>1780</v>
      </c>
      <c r="D103" s="23">
        <v>5795</v>
      </c>
      <c r="E103" s="23">
        <v>5825</v>
      </c>
      <c r="F103" s="316">
        <f t="shared" si="10"/>
        <v>30</v>
      </c>
      <c r="G103" s="354"/>
    </row>
    <row r="104" spans="1:10" ht="14.25" customHeight="1" thickBot="1" x14ac:dyDescent="0.25">
      <c r="A104" s="174" t="s">
        <v>633</v>
      </c>
      <c r="B104" s="661" t="s">
        <v>1380</v>
      </c>
      <c r="C104" s="647" t="s">
        <v>1781</v>
      </c>
      <c r="D104" s="22">
        <v>20225</v>
      </c>
      <c r="E104" s="22">
        <v>20260</v>
      </c>
      <c r="F104" s="316">
        <f t="shared" si="10"/>
        <v>35</v>
      </c>
      <c r="G104" s="321" t="s">
        <v>1377</v>
      </c>
    </row>
    <row r="105" spans="1:10" ht="12.95" customHeight="1" thickBot="1" x14ac:dyDescent="0.25">
      <c r="A105" s="174" t="s">
        <v>634</v>
      </c>
      <c r="B105" s="662" t="s">
        <v>1120</v>
      </c>
      <c r="C105" s="642" t="s">
        <v>635</v>
      </c>
      <c r="D105" s="23">
        <v>19920</v>
      </c>
      <c r="E105" s="23">
        <v>20030</v>
      </c>
      <c r="F105" s="316">
        <f t="shared" si="10"/>
        <v>110</v>
      </c>
    </row>
    <row r="106" spans="1:10" ht="14.1" customHeight="1" thickBot="1" x14ac:dyDescent="0.25">
      <c r="A106" s="227" t="s">
        <v>636</v>
      </c>
      <c r="B106" s="661" t="s">
        <v>1121</v>
      </c>
      <c r="C106" s="639" t="s">
        <v>637</v>
      </c>
      <c r="D106" s="22">
        <v>84435</v>
      </c>
      <c r="E106" s="22">
        <v>84970</v>
      </c>
      <c r="F106" s="316">
        <f t="shared" si="10"/>
        <v>535</v>
      </c>
      <c r="G106" s="162" t="s">
        <v>547</v>
      </c>
    </row>
    <row r="107" spans="1:10" ht="14.1" customHeight="1" thickBot="1" x14ac:dyDescent="0.25">
      <c r="A107" s="227" t="s">
        <v>638</v>
      </c>
      <c r="B107" s="662" t="s">
        <v>1122</v>
      </c>
      <c r="C107" s="638" t="s">
        <v>639</v>
      </c>
      <c r="D107" s="281">
        <v>11055</v>
      </c>
      <c r="E107" s="281">
        <v>11055</v>
      </c>
      <c r="F107" s="316">
        <f t="shared" si="10"/>
        <v>0</v>
      </c>
      <c r="G107" s="596" t="s">
        <v>1668</v>
      </c>
      <c r="J107" t="s">
        <v>2013</v>
      </c>
    </row>
    <row r="108" spans="1:10" ht="14.1" customHeight="1" thickBot="1" x14ac:dyDescent="0.25">
      <c r="A108" s="174" t="s">
        <v>640</v>
      </c>
      <c r="B108" s="661" t="s">
        <v>1123</v>
      </c>
      <c r="C108" s="647" t="s">
        <v>1782</v>
      </c>
      <c r="D108" s="22">
        <v>26990</v>
      </c>
      <c r="E108" s="22">
        <v>27360</v>
      </c>
      <c r="F108" s="316">
        <f t="shared" si="10"/>
        <v>370</v>
      </c>
      <c r="G108" s="34"/>
    </row>
    <row r="109" spans="1:10" ht="14.1" customHeight="1" thickBot="1" x14ac:dyDescent="0.25">
      <c r="A109" s="228" t="s">
        <v>641</v>
      </c>
      <c r="B109" s="662" t="s">
        <v>1124</v>
      </c>
      <c r="C109" s="638" t="s">
        <v>1634</v>
      </c>
      <c r="D109" s="567">
        <v>16340</v>
      </c>
      <c r="E109" s="567">
        <v>16750</v>
      </c>
      <c r="F109" s="316">
        <f t="shared" ref="F109" si="16">E109-D109</f>
        <v>410</v>
      </c>
      <c r="G109" s="36"/>
    </row>
    <row r="110" spans="1:10" ht="15.6" customHeight="1" thickBot="1" x14ac:dyDescent="0.25">
      <c r="A110" s="228" t="s">
        <v>642</v>
      </c>
      <c r="B110" s="661" t="s">
        <v>1125</v>
      </c>
      <c r="C110" s="658" t="s">
        <v>1688</v>
      </c>
      <c r="D110" s="567">
        <v>7190</v>
      </c>
      <c r="E110" s="567">
        <v>7425</v>
      </c>
      <c r="F110" s="316">
        <f t="shared" ref="F110" si="17">E110-D110</f>
        <v>235</v>
      </c>
      <c r="G110" s="605"/>
      <c r="J110" s="315"/>
    </row>
    <row r="111" spans="1:10" ht="14.25" customHeight="1" thickBot="1" x14ac:dyDescent="0.25">
      <c r="A111" s="174" t="s">
        <v>1371</v>
      </c>
      <c r="B111" s="662" t="s">
        <v>1787</v>
      </c>
      <c r="C111" s="642" t="s">
        <v>1783</v>
      </c>
      <c r="D111" s="21">
        <v>22400</v>
      </c>
      <c r="E111" s="21">
        <v>22590</v>
      </c>
      <c r="F111" s="316">
        <f t="shared" ref="F111:F117" si="18">E111-D111</f>
        <v>190</v>
      </c>
      <c r="G111" s="290" t="s">
        <v>1367</v>
      </c>
    </row>
    <row r="112" spans="1:10" ht="16.5" customHeight="1" thickBot="1" x14ac:dyDescent="0.25">
      <c r="A112" s="229" t="s">
        <v>643</v>
      </c>
      <c r="B112" s="661" t="s">
        <v>1126</v>
      </c>
      <c r="C112" s="641" t="s">
        <v>1784</v>
      </c>
      <c r="D112" s="23">
        <v>16220</v>
      </c>
      <c r="E112" s="23">
        <v>16390</v>
      </c>
      <c r="F112" s="316">
        <f t="shared" si="18"/>
        <v>170</v>
      </c>
      <c r="G112" s="34"/>
    </row>
    <row r="113" spans="1:7" ht="14.1" customHeight="1" thickBot="1" x14ac:dyDescent="0.25">
      <c r="A113" s="228" t="s">
        <v>644</v>
      </c>
      <c r="B113" s="661" t="s">
        <v>1127</v>
      </c>
      <c r="C113" s="640" t="s">
        <v>645</v>
      </c>
      <c r="D113" s="154">
        <v>53760</v>
      </c>
      <c r="E113" s="154">
        <v>54085</v>
      </c>
      <c r="F113" s="316">
        <f>E113-D113</f>
        <v>325</v>
      </c>
      <c r="G113" s="162" t="s">
        <v>559</v>
      </c>
    </row>
    <row r="114" spans="1:7" ht="14.1" customHeight="1" thickBot="1" x14ac:dyDescent="0.25">
      <c r="A114" s="174" t="s">
        <v>646</v>
      </c>
      <c r="B114" s="662" t="s">
        <v>1740</v>
      </c>
      <c r="C114" s="641" t="s">
        <v>1785</v>
      </c>
      <c r="D114" s="616">
        <v>13960</v>
      </c>
      <c r="E114" s="616">
        <v>14090</v>
      </c>
      <c r="F114" s="316">
        <f t="shared" si="18"/>
        <v>130</v>
      </c>
      <c r="G114" s="34"/>
    </row>
    <row r="115" spans="1:7" ht="14.1" customHeight="1" thickBot="1" x14ac:dyDescent="0.25">
      <c r="A115" s="229" t="s">
        <v>647</v>
      </c>
      <c r="B115" s="661" t="s">
        <v>1128</v>
      </c>
      <c r="C115" s="640" t="s">
        <v>648</v>
      </c>
      <c r="D115" s="281">
        <v>46605</v>
      </c>
      <c r="E115" s="281">
        <v>46750</v>
      </c>
      <c r="F115" s="316">
        <f t="shared" si="18"/>
        <v>145</v>
      </c>
      <c r="G115" s="447"/>
    </row>
    <row r="116" spans="1:7" ht="14.25" customHeight="1" thickBot="1" x14ac:dyDescent="0.25">
      <c r="A116" s="636" t="s">
        <v>649</v>
      </c>
      <c r="B116" s="664" t="s">
        <v>218</v>
      </c>
      <c r="C116" s="643" t="s">
        <v>650</v>
      </c>
      <c r="D116" s="281">
        <v>19020</v>
      </c>
      <c r="E116" s="281">
        <v>19170</v>
      </c>
      <c r="F116" s="316">
        <f t="shared" si="18"/>
        <v>150</v>
      </c>
      <c r="G116" s="34"/>
    </row>
    <row r="117" spans="1:7" ht="14.1" customHeight="1" thickBot="1" x14ac:dyDescent="0.25">
      <c r="A117" s="227" t="s">
        <v>651</v>
      </c>
      <c r="B117" s="661" t="s">
        <v>1130</v>
      </c>
      <c r="C117" s="659" t="s">
        <v>650</v>
      </c>
      <c r="D117" s="154">
        <v>7020</v>
      </c>
      <c r="E117" s="154">
        <v>7080</v>
      </c>
      <c r="F117" s="316">
        <f t="shared" si="18"/>
        <v>60</v>
      </c>
      <c r="G117" s="362"/>
    </row>
    <row r="118" spans="1:7" ht="18" customHeight="1" thickBot="1" x14ac:dyDescent="0.25">
      <c r="A118" s="25"/>
      <c r="B118" s="144"/>
      <c r="C118" s="22"/>
      <c r="D118" s="22"/>
      <c r="E118" s="22" t="s">
        <v>1022</v>
      </c>
      <c r="F118" s="472">
        <f>SUM(F6:F117)</f>
        <v>21705</v>
      </c>
      <c r="G118" s="512">
        <f>F23</f>
        <v>80</v>
      </c>
    </row>
    <row r="119" spans="1:7" ht="31.5" customHeight="1" thickBot="1" x14ac:dyDescent="0.25">
      <c r="A119" s="179"/>
      <c r="B119" s="623" t="s">
        <v>1046</v>
      </c>
      <c r="C119" s="622"/>
      <c r="D119" s="460">
        <f>SUM('Общ. счетчики'!G10:G11)</f>
        <v>22920</v>
      </c>
      <c r="E119" s="323" t="s">
        <v>493</v>
      </c>
      <c r="G119" s="12"/>
    </row>
  </sheetData>
  <customSheetViews>
    <customSheetView guid="{59BB3A05-2517-4212-B4B0-766CE27362F6}" scale="120" showPageBreaks="1" fitToPage="1" printArea="1" hiddenColumns="1" state="hidden" view="pageBreakPreview" topLeftCell="A98">
      <selection activeCell="E118" sqref="E118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3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E7" sqref="E7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798" t="s">
        <v>652</v>
      </c>
      <c r="D1" s="811"/>
    </row>
    <row r="2" spans="1:8" x14ac:dyDescent="0.2">
      <c r="C2" s="106"/>
      <c r="D2" s="107"/>
      <c r="E2" s="794" t="s">
        <v>2018</v>
      </c>
      <c r="F2" s="794"/>
    </row>
    <row r="3" spans="1:8" ht="13.5" thickBot="1" x14ac:dyDescent="0.25">
      <c r="A3" s="812" t="s">
        <v>653</v>
      </c>
      <c r="B3" s="812"/>
      <c r="C3" s="2"/>
      <c r="F3" s="2"/>
    </row>
    <row r="4" spans="1:8" ht="13.5" thickBot="1" x14ac:dyDescent="0.25">
      <c r="A4" s="803" t="s">
        <v>1129</v>
      </c>
      <c r="B4" s="801" t="s">
        <v>482</v>
      </c>
      <c r="C4" s="801" t="s">
        <v>1</v>
      </c>
      <c r="D4" s="801" t="s">
        <v>2</v>
      </c>
      <c r="E4" s="801"/>
      <c r="F4" s="801" t="s">
        <v>5</v>
      </c>
    </row>
    <row r="5" spans="1:8" ht="13.5" thickBot="1" x14ac:dyDescent="0.25">
      <c r="A5" s="804"/>
      <c r="B5" s="801"/>
      <c r="C5" s="801"/>
      <c r="D5" s="801"/>
      <c r="E5" s="801"/>
      <c r="F5" s="801"/>
    </row>
    <row r="6" spans="1:8" ht="13.5" thickBot="1" x14ac:dyDescent="0.25">
      <c r="A6" s="805"/>
      <c r="B6" s="801"/>
      <c r="C6" s="801"/>
      <c r="D6" s="111" t="s">
        <v>6</v>
      </c>
      <c r="E6" s="112" t="s">
        <v>7</v>
      </c>
      <c r="F6" s="801"/>
    </row>
    <row r="7" spans="1:8" ht="15" customHeight="1" thickBot="1" x14ac:dyDescent="0.25">
      <c r="A7" s="144" t="s">
        <v>654</v>
      </c>
      <c r="B7" s="665" t="s">
        <v>1788</v>
      </c>
      <c r="C7" s="669" t="s">
        <v>1790</v>
      </c>
      <c r="D7" s="281">
        <v>11540</v>
      </c>
      <c r="E7" s="281">
        <v>11635</v>
      </c>
      <c r="F7" s="316">
        <f>E7-D7</f>
        <v>95</v>
      </c>
      <c r="G7" s="138" t="s">
        <v>500</v>
      </c>
    </row>
    <row r="8" spans="1:8" ht="15" customHeight="1" thickBot="1" x14ac:dyDescent="0.25">
      <c r="A8" s="174" t="s">
        <v>655</v>
      </c>
      <c r="B8" s="661" t="s">
        <v>1167</v>
      </c>
      <c r="C8" s="758" t="s">
        <v>2014</v>
      </c>
      <c r="D8" s="23">
        <v>35</v>
      </c>
      <c r="E8" s="23">
        <v>95</v>
      </c>
      <c r="F8" s="600">
        <f t="shared" ref="F8" si="0">E8-D8</f>
        <v>60</v>
      </c>
      <c r="G8" s="503"/>
    </row>
    <row r="9" spans="1:8" ht="17.25" customHeight="1" thickBot="1" x14ac:dyDescent="0.25">
      <c r="A9" s="756" t="s">
        <v>656</v>
      </c>
      <c r="B9" s="667" t="s">
        <v>1168</v>
      </c>
      <c r="C9" s="757" t="s">
        <v>999</v>
      </c>
      <c r="D9" s="379">
        <v>13540</v>
      </c>
      <c r="E9" s="379">
        <v>13780</v>
      </c>
      <c r="F9" s="600">
        <f t="shared" ref="F9:F31" si="1">E9-D9</f>
        <v>240</v>
      </c>
      <c r="G9" s="318"/>
    </row>
    <row r="10" spans="1:8" ht="15" customHeight="1" thickBot="1" x14ac:dyDescent="0.25">
      <c r="A10" s="168" t="s">
        <v>657</v>
      </c>
      <c r="B10" s="661" t="s">
        <v>1169</v>
      </c>
      <c r="C10" s="642" t="s">
        <v>1791</v>
      </c>
      <c r="D10" s="23">
        <v>11830</v>
      </c>
      <c r="E10" s="23">
        <v>11905</v>
      </c>
      <c r="F10" s="316">
        <f t="shared" si="1"/>
        <v>75</v>
      </c>
      <c r="G10" s="120"/>
      <c r="H10" s="302"/>
    </row>
    <row r="11" spans="1:8" ht="15" customHeight="1" thickBot="1" x14ac:dyDescent="0.25">
      <c r="A11" s="168" t="s">
        <v>658</v>
      </c>
      <c r="B11" s="667" t="s">
        <v>1170</v>
      </c>
      <c r="C11" s="641" t="s">
        <v>1563</v>
      </c>
      <c r="D11" s="23">
        <v>810</v>
      </c>
      <c r="E11" s="23">
        <v>815</v>
      </c>
      <c r="F11" s="316">
        <f t="shared" si="1"/>
        <v>5</v>
      </c>
      <c r="G11" s="329"/>
    </row>
    <row r="12" spans="1:8" ht="15" customHeight="1" thickBot="1" x14ac:dyDescent="0.25">
      <c r="A12" s="168" t="s">
        <v>659</v>
      </c>
      <c r="B12" s="661" t="s">
        <v>1171</v>
      </c>
      <c r="C12" s="642" t="s">
        <v>1036</v>
      </c>
      <c r="D12" s="23">
        <v>27045</v>
      </c>
      <c r="E12" s="23">
        <v>27155</v>
      </c>
      <c r="F12" s="316">
        <f t="shared" si="1"/>
        <v>110</v>
      </c>
      <c r="G12" s="318"/>
    </row>
    <row r="13" spans="1:8" ht="18" customHeight="1" thickBot="1" x14ac:dyDescent="0.25">
      <c r="A13" s="168" t="s">
        <v>660</v>
      </c>
      <c r="B13" s="667" t="s">
        <v>1172</v>
      </c>
      <c r="C13" s="639" t="s">
        <v>1645</v>
      </c>
      <c r="D13" s="23">
        <v>7785</v>
      </c>
      <c r="E13" s="23">
        <v>7950</v>
      </c>
      <c r="F13" s="316">
        <f t="shared" ref="F13" si="2">E13-D13</f>
        <v>165</v>
      </c>
      <c r="H13" s="215"/>
    </row>
    <row r="14" spans="1:8" ht="15" customHeight="1" thickBot="1" x14ac:dyDescent="0.25">
      <c r="A14" s="24" t="s">
        <v>661</v>
      </c>
      <c r="B14" s="661" t="s">
        <v>1173</v>
      </c>
      <c r="C14" s="651" t="s">
        <v>1792</v>
      </c>
      <c r="D14" s="23">
        <v>15420</v>
      </c>
      <c r="E14" s="23">
        <v>15710</v>
      </c>
      <c r="F14" s="316">
        <f t="shared" si="1"/>
        <v>290</v>
      </c>
      <c r="G14" s="300"/>
    </row>
    <row r="15" spans="1:8" ht="15" customHeight="1" thickBot="1" x14ac:dyDescent="0.25">
      <c r="A15" s="152" t="s">
        <v>662</v>
      </c>
      <c r="B15" s="661" t="s">
        <v>1174</v>
      </c>
      <c r="C15" s="675" t="s">
        <v>2008</v>
      </c>
      <c r="D15" s="23">
        <v>535</v>
      </c>
      <c r="E15" s="23">
        <v>760</v>
      </c>
      <c r="F15" s="316">
        <f t="shared" ref="F15" si="3">E15-D15</f>
        <v>225</v>
      </c>
      <c r="G15" s="300"/>
    </row>
    <row r="16" spans="1:8" s="121" customFormat="1" ht="21.75" customHeight="1" thickBot="1" x14ac:dyDescent="0.25">
      <c r="A16" s="144" t="s">
        <v>663</v>
      </c>
      <c r="B16" s="661" t="s">
        <v>1175</v>
      </c>
      <c r="C16" s="640" t="s">
        <v>664</v>
      </c>
      <c r="D16" s="557">
        <v>75545</v>
      </c>
      <c r="E16" s="557">
        <v>75710</v>
      </c>
      <c r="F16" s="316">
        <f t="shared" si="1"/>
        <v>165</v>
      </c>
      <c r="G16" s="138" t="s">
        <v>512</v>
      </c>
    </row>
    <row r="17" spans="1:17" ht="15" customHeight="1" thickBot="1" x14ac:dyDescent="0.25">
      <c r="A17" s="144" t="s">
        <v>665</v>
      </c>
      <c r="B17" s="667" t="s">
        <v>1176</v>
      </c>
      <c r="C17" s="637" t="s">
        <v>666</v>
      </c>
      <c r="D17" s="22">
        <v>33935</v>
      </c>
      <c r="E17" s="22">
        <v>34140</v>
      </c>
      <c r="F17" s="316">
        <f t="shared" si="1"/>
        <v>205</v>
      </c>
    </row>
    <row r="18" spans="1:17" ht="15.75" customHeight="1" thickBot="1" x14ac:dyDescent="0.25">
      <c r="A18" s="24" t="s">
        <v>667</v>
      </c>
      <c r="B18" s="661" t="s">
        <v>1177</v>
      </c>
      <c r="C18" s="645" t="s">
        <v>1793</v>
      </c>
      <c r="D18" s="23">
        <v>13595</v>
      </c>
      <c r="E18" s="23">
        <v>13815</v>
      </c>
      <c r="F18" s="316">
        <f t="shared" si="1"/>
        <v>220</v>
      </c>
      <c r="G18" s="314"/>
    </row>
    <row r="19" spans="1:17" ht="15" customHeight="1" thickBot="1" x14ac:dyDescent="0.25">
      <c r="A19" s="171" t="s">
        <v>668</v>
      </c>
      <c r="B19" s="667" t="s">
        <v>1178</v>
      </c>
      <c r="C19" s="637" t="s">
        <v>1794</v>
      </c>
      <c r="D19" s="154">
        <v>144185</v>
      </c>
      <c r="E19" s="154">
        <v>144810</v>
      </c>
      <c r="F19" s="316">
        <f t="shared" si="1"/>
        <v>625</v>
      </c>
      <c r="G19" s="114"/>
    </row>
    <row r="20" spans="1:17" ht="15" customHeight="1" thickBot="1" x14ac:dyDescent="0.25">
      <c r="A20" s="24" t="s">
        <v>669</v>
      </c>
      <c r="B20" s="661" t="s">
        <v>1179</v>
      </c>
      <c r="C20" s="638" t="s">
        <v>1795</v>
      </c>
      <c r="D20" s="26">
        <v>5810</v>
      </c>
      <c r="E20" s="26">
        <v>5825</v>
      </c>
      <c r="F20" s="316">
        <f t="shared" si="1"/>
        <v>15</v>
      </c>
      <c r="G20" s="129"/>
    </row>
    <row r="21" spans="1:17" ht="15" customHeight="1" thickBot="1" x14ac:dyDescent="0.25">
      <c r="A21" s="24" t="s">
        <v>670</v>
      </c>
      <c r="B21" s="667" t="s">
        <v>295</v>
      </c>
      <c r="C21" s="637" t="s">
        <v>1796</v>
      </c>
      <c r="D21" s="26">
        <v>10330</v>
      </c>
      <c r="E21" s="26">
        <v>10490</v>
      </c>
      <c r="F21" s="316">
        <f t="shared" si="1"/>
        <v>160</v>
      </c>
      <c r="G21" s="138" t="s">
        <v>517</v>
      </c>
    </row>
    <row r="22" spans="1:17" ht="15" customHeight="1" thickBot="1" x14ac:dyDescent="0.25">
      <c r="A22" s="163" t="s">
        <v>671</v>
      </c>
      <c r="B22" s="661" t="s">
        <v>1180</v>
      </c>
      <c r="C22" s="640" t="s">
        <v>1797</v>
      </c>
      <c r="D22" s="160">
        <v>11695</v>
      </c>
      <c r="E22" s="160">
        <v>11810</v>
      </c>
      <c r="F22" s="316">
        <f t="shared" si="1"/>
        <v>115</v>
      </c>
      <c r="G22" s="234"/>
    </row>
    <row r="23" spans="1:17" ht="15" customHeight="1" thickBot="1" x14ac:dyDescent="0.25">
      <c r="A23" s="163" t="s">
        <v>672</v>
      </c>
      <c r="B23" s="667" t="s">
        <v>1181</v>
      </c>
      <c r="C23" s="641" t="s">
        <v>989</v>
      </c>
      <c r="D23" s="178">
        <v>36900</v>
      </c>
      <c r="E23" s="178">
        <v>36955</v>
      </c>
      <c r="F23" s="316">
        <f t="shared" si="1"/>
        <v>55</v>
      </c>
      <c r="G23" s="170" t="s">
        <v>988</v>
      </c>
    </row>
    <row r="24" spans="1:17" ht="15" customHeight="1" thickBot="1" x14ac:dyDescent="0.25">
      <c r="A24" s="24" t="s">
        <v>673</v>
      </c>
      <c r="B24" s="661" t="s">
        <v>1182</v>
      </c>
      <c r="C24" s="642" t="s">
        <v>674</v>
      </c>
      <c r="D24" s="23">
        <v>49735</v>
      </c>
      <c r="E24" s="23">
        <v>49980</v>
      </c>
      <c r="F24" s="316">
        <f t="shared" si="1"/>
        <v>245</v>
      </c>
      <c r="G24" s="138" t="s">
        <v>522</v>
      </c>
    </row>
    <row r="25" spans="1:17" ht="16.5" customHeight="1" thickBot="1" x14ac:dyDescent="0.25">
      <c r="A25" s="163" t="s">
        <v>675</v>
      </c>
      <c r="B25" s="667" t="s">
        <v>1671</v>
      </c>
      <c r="C25" s="639" t="s">
        <v>1798</v>
      </c>
      <c r="D25" s="23">
        <v>11085</v>
      </c>
      <c r="E25" s="23">
        <v>11165</v>
      </c>
      <c r="F25" s="599">
        <f t="shared" si="1"/>
        <v>80</v>
      </c>
      <c r="G25" s="314"/>
    </row>
    <row r="26" spans="1:17" ht="21" customHeight="1" thickBot="1" x14ac:dyDescent="0.25">
      <c r="A26" s="152" t="s">
        <v>676</v>
      </c>
      <c r="B26" s="661" t="s">
        <v>1183</v>
      </c>
      <c r="C26" s="640" t="s">
        <v>1799</v>
      </c>
      <c r="D26" s="30">
        <v>15</v>
      </c>
      <c r="E26" s="30">
        <v>15</v>
      </c>
      <c r="F26" s="316">
        <f t="shared" si="1"/>
        <v>0</v>
      </c>
      <c r="G26" s="598" t="s">
        <v>1668</v>
      </c>
    </row>
    <row r="27" spans="1:17" ht="15" customHeight="1" thickBot="1" x14ac:dyDescent="0.25">
      <c r="A27" s="144" t="s">
        <v>677</v>
      </c>
      <c r="B27" s="667" t="s">
        <v>1184</v>
      </c>
      <c r="C27" s="639" t="s">
        <v>1800</v>
      </c>
      <c r="D27" s="557">
        <v>14110</v>
      </c>
      <c r="E27" s="557">
        <v>15740</v>
      </c>
      <c r="F27" s="600">
        <f t="shared" si="1"/>
        <v>1630</v>
      </c>
      <c r="G27" s="314"/>
    </row>
    <row r="28" spans="1:17" ht="15" customHeight="1" thickBot="1" x14ac:dyDescent="0.25">
      <c r="A28" s="144" t="s">
        <v>678</v>
      </c>
      <c r="B28" s="663" t="s">
        <v>1789</v>
      </c>
      <c r="C28" s="638" t="s">
        <v>1801</v>
      </c>
      <c r="D28" s="26">
        <v>28160</v>
      </c>
      <c r="E28" s="26">
        <v>28450</v>
      </c>
      <c r="F28" s="316">
        <f t="shared" si="1"/>
        <v>290</v>
      </c>
      <c r="G28" s="140"/>
    </row>
    <row r="29" spans="1:17" ht="15" customHeight="1" thickBot="1" x14ac:dyDescent="0.25">
      <c r="A29" s="152" t="s">
        <v>679</v>
      </c>
      <c r="B29" s="667" t="s">
        <v>1185</v>
      </c>
      <c r="C29" s="646" t="s">
        <v>1802</v>
      </c>
      <c r="D29" s="23">
        <v>29070</v>
      </c>
      <c r="E29" s="23">
        <v>29445</v>
      </c>
      <c r="F29" s="316">
        <f t="shared" si="1"/>
        <v>375</v>
      </c>
      <c r="G29" s="314"/>
    </row>
    <row r="30" spans="1:17" s="122" customFormat="1" ht="15" customHeight="1" thickBot="1" x14ac:dyDescent="0.25">
      <c r="A30" s="24" t="s">
        <v>680</v>
      </c>
      <c r="B30" s="661" t="s">
        <v>1186</v>
      </c>
      <c r="C30" s="645" t="s">
        <v>1803</v>
      </c>
      <c r="D30" s="23">
        <v>25810</v>
      </c>
      <c r="E30" s="23">
        <v>26240</v>
      </c>
      <c r="F30" s="316">
        <f t="shared" si="1"/>
        <v>430</v>
      </c>
      <c r="G30" s="314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ht="15" customHeight="1" thickBot="1" x14ac:dyDescent="0.25">
      <c r="A31" s="174" t="s">
        <v>681</v>
      </c>
      <c r="B31" s="661" t="s">
        <v>1378</v>
      </c>
      <c r="C31" s="639" t="s">
        <v>1804</v>
      </c>
      <c r="D31" s="574">
        <v>57335</v>
      </c>
      <c r="E31" s="574">
        <v>57675</v>
      </c>
      <c r="F31" s="316">
        <f t="shared" si="1"/>
        <v>340</v>
      </c>
      <c r="G31" s="495"/>
    </row>
    <row r="32" spans="1:17" ht="15" customHeight="1" thickBot="1" x14ac:dyDescent="0.25">
      <c r="A32" s="180"/>
      <c r="B32" s="668"/>
      <c r="C32" s="808" t="s">
        <v>17</v>
      </c>
      <c r="D32" s="809"/>
      <c r="E32" s="810"/>
      <c r="F32" s="726">
        <f>SUM(F7:F31)</f>
        <v>6215</v>
      </c>
      <c r="G32" s="513"/>
    </row>
    <row r="33" spans="2:6" ht="27" customHeight="1" thickBot="1" x14ac:dyDescent="0.25">
      <c r="B33" s="325" t="s">
        <v>1046</v>
      </c>
      <c r="C33" s="16">
        <f>SUM('Общ. счетчики'!G16:G17)</f>
        <v>6230</v>
      </c>
      <c r="F33" s="345"/>
    </row>
    <row r="35" spans="2:6" x14ac:dyDescent="0.2">
      <c r="D35" s="807"/>
      <c r="E35" s="807"/>
      <c r="F35" s="807"/>
    </row>
  </sheetData>
  <customSheetViews>
    <customSheetView guid="{59BB3A05-2517-4212-B4B0-766CE27362F6}" scale="120" showPageBreaks="1" fitToPage="1" printArea="1" hiddenColumns="1" state="hidden" view="pageBreakPreview">
      <selection activeCell="E7" sqref="E7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view="pageBreakPreview" topLeftCell="A55" zoomScale="120" zoomScaleSheetLayoutView="120" workbookViewId="0">
      <selection activeCell="F46" sqref="F46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798" t="s">
        <v>652</v>
      </c>
      <c r="D1" s="811"/>
    </row>
    <row r="2" spans="1:7" x14ac:dyDescent="0.2">
      <c r="C2" s="106"/>
      <c r="D2" s="107"/>
      <c r="E2" s="794" t="s">
        <v>2018</v>
      </c>
      <c r="F2" s="794"/>
    </row>
    <row r="3" spans="1:7" ht="13.5" thickBot="1" x14ac:dyDescent="0.25">
      <c r="A3" s="123" t="s">
        <v>682</v>
      </c>
      <c r="B3" s="123"/>
      <c r="C3" s="2"/>
      <c r="F3" s="2"/>
    </row>
    <row r="4" spans="1:7" ht="13.5" customHeight="1" thickBot="1" x14ac:dyDescent="0.25">
      <c r="A4" s="803" t="s">
        <v>1129</v>
      </c>
      <c r="B4" s="801" t="s">
        <v>482</v>
      </c>
      <c r="C4" s="801" t="s">
        <v>1</v>
      </c>
      <c r="D4" s="801" t="s">
        <v>2</v>
      </c>
      <c r="E4" s="801"/>
      <c r="F4" s="801" t="s">
        <v>683</v>
      </c>
    </row>
    <row r="5" spans="1:7" ht="13.5" thickBot="1" x14ac:dyDescent="0.25">
      <c r="A5" s="817"/>
      <c r="B5" s="801"/>
      <c r="C5" s="801"/>
      <c r="D5" s="801"/>
      <c r="E5" s="801"/>
      <c r="F5" s="801"/>
    </row>
    <row r="6" spans="1:7" ht="13.5" thickBot="1" x14ac:dyDescent="0.25">
      <c r="A6" s="818"/>
      <c r="B6" s="801"/>
      <c r="C6" s="801"/>
      <c r="D6" s="111" t="s">
        <v>6</v>
      </c>
      <c r="E6" s="112" t="s">
        <v>7</v>
      </c>
      <c r="F6" s="801"/>
    </row>
    <row r="7" spans="1:7" ht="15.75" customHeight="1" thickBot="1" x14ac:dyDescent="0.25">
      <c r="A7" s="144" t="s">
        <v>684</v>
      </c>
      <c r="B7" s="665" t="s">
        <v>1131</v>
      </c>
      <c r="C7" s="637" t="s">
        <v>685</v>
      </c>
      <c r="D7" s="21">
        <v>7720</v>
      </c>
      <c r="E7" s="21">
        <v>7765</v>
      </c>
      <c r="F7" s="22">
        <f t="shared" ref="F7:F14" si="0">E7-D7</f>
        <v>45</v>
      </c>
      <c r="G7" s="138" t="s">
        <v>500</v>
      </c>
    </row>
    <row r="8" spans="1:7" ht="14.45" customHeight="1" thickBot="1" x14ac:dyDescent="0.25">
      <c r="A8" s="152" t="s">
        <v>686</v>
      </c>
      <c r="B8" s="661" t="s">
        <v>1132</v>
      </c>
      <c r="C8" s="645" t="s">
        <v>1016</v>
      </c>
      <c r="D8" s="23">
        <v>47525</v>
      </c>
      <c r="E8" s="23">
        <v>47930</v>
      </c>
      <c r="F8" s="22">
        <f t="shared" si="0"/>
        <v>405</v>
      </c>
      <c r="G8" s="381"/>
    </row>
    <row r="9" spans="1:7" ht="14.25" customHeight="1" thickBot="1" x14ac:dyDescent="0.25">
      <c r="A9" s="24" t="s">
        <v>687</v>
      </c>
      <c r="B9" s="667" t="s">
        <v>1805</v>
      </c>
      <c r="C9" s="646" t="s">
        <v>1694</v>
      </c>
      <c r="D9" s="23">
        <v>3210</v>
      </c>
      <c r="E9" s="23">
        <v>3330</v>
      </c>
      <c r="F9" s="23">
        <f t="shared" ref="F9" si="1">E9-D9</f>
        <v>120</v>
      </c>
      <c r="G9" s="525">
        <v>44076</v>
      </c>
    </row>
    <row r="10" spans="1:7" ht="14.25" customHeight="1" thickBot="1" x14ac:dyDescent="0.25">
      <c r="A10" s="163" t="s">
        <v>688</v>
      </c>
      <c r="B10" s="661" t="s">
        <v>1806</v>
      </c>
      <c r="C10" s="640" t="s">
        <v>1817</v>
      </c>
      <c r="D10" s="23">
        <v>18125</v>
      </c>
      <c r="E10" s="23">
        <v>18395</v>
      </c>
      <c r="F10" s="23">
        <f t="shared" si="0"/>
        <v>270</v>
      </c>
    </row>
    <row r="11" spans="1:7" ht="14.25" customHeight="1" thickBot="1" x14ac:dyDescent="0.25">
      <c r="A11" s="24" t="s">
        <v>689</v>
      </c>
      <c r="B11" s="667" t="s">
        <v>1807</v>
      </c>
      <c r="C11" s="637" t="s">
        <v>1818</v>
      </c>
      <c r="D11" s="23">
        <v>11950</v>
      </c>
      <c r="E11" s="23">
        <v>12015</v>
      </c>
      <c r="F11" s="23">
        <f>E11-D11</f>
        <v>65</v>
      </c>
      <c r="G11" s="591"/>
    </row>
    <row r="12" spans="1:7" ht="14.25" customHeight="1" thickBot="1" x14ac:dyDescent="0.25">
      <c r="A12" s="152" t="s">
        <v>690</v>
      </c>
      <c r="B12" s="661" t="s">
        <v>1133</v>
      </c>
      <c r="C12" s="645" t="s">
        <v>1038</v>
      </c>
      <c r="D12" s="23">
        <v>43900</v>
      </c>
      <c r="E12" s="23">
        <v>44070</v>
      </c>
      <c r="F12" s="22">
        <f t="shared" si="0"/>
        <v>170</v>
      </c>
      <c r="G12" s="592"/>
    </row>
    <row r="13" spans="1:7" ht="14.25" customHeight="1" thickBot="1" x14ac:dyDescent="0.25">
      <c r="A13" s="168" t="s">
        <v>691</v>
      </c>
      <c r="B13" s="667" t="s">
        <v>1134</v>
      </c>
      <c r="C13" s="646" t="s">
        <v>979</v>
      </c>
      <c r="D13" s="23">
        <v>16030</v>
      </c>
      <c r="E13" s="23">
        <v>16080</v>
      </c>
      <c r="F13" s="22">
        <f t="shared" si="0"/>
        <v>50</v>
      </c>
      <c r="G13" s="592"/>
    </row>
    <row r="14" spans="1:7" ht="24.75" customHeight="1" thickBot="1" x14ac:dyDescent="0.25">
      <c r="A14" s="152" t="s">
        <v>692</v>
      </c>
      <c r="B14" s="661" t="s">
        <v>1135</v>
      </c>
      <c r="C14" s="641" t="s">
        <v>980</v>
      </c>
      <c r="D14" s="23">
        <v>8935</v>
      </c>
      <c r="E14" s="23">
        <v>8980</v>
      </c>
      <c r="F14" s="22">
        <f t="shared" si="0"/>
        <v>45</v>
      </c>
      <c r="G14" s="592"/>
    </row>
    <row r="15" spans="1:7" ht="14.25" customHeight="1" thickBot="1" x14ac:dyDescent="0.25">
      <c r="A15" s="152" t="s">
        <v>693</v>
      </c>
      <c r="B15" s="667" t="s">
        <v>1136</v>
      </c>
      <c r="C15" s="637" t="s">
        <v>1819</v>
      </c>
      <c r="D15" s="557">
        <v>23195</v>
      </c>
      <c r="E15" s="557">
        <v>23515</v>
      </c>
      <c r="F15" s="23">
        <f>E15-D15</f>
        <v>320</v>
      </c>
      <c r="G15" s="354"/>
    </row>
    <row r="16" spans="1:7" ht="14.25" customHeight="1" thickBot="1" x14ac:dyDescent="0.25">
      <c r="A16" s="144" t="s">
        <v>694</v>
      </c>
      <c r="B16" s="661" t="s">
        <v>1137</v>
      </c>
      <c r="C16" s="638" t="s">
        <v>1820</v>
      </c>
      <c r="D16" s="557">
        <v>20135</v>
      </c>
      <c r="E16" s="557">
        <v>20390</v>
      </c>
      <c r="F16" s="23">
        <f>E16-D16</f>
        <v>255</v>
      </c>
      <c r="G16" s="138" t="s">
        <v>512</v>
      </c>
    </row>
    <row r="17" spans="1:9" ht="14.25" customHeight="1" thickBot="1" x14ac:dyDescent="0.25">
      <c r="A17" s="144" t="s">
        <v>695</v>
      </c>
      <c r="B17" s="667" t="s">
        <v>1138</v>
      </c>
      <c r="C17" s="646" t="s">
        <v>696</v>
      </c>
      <c r="D17" s="23">
        <v>27050</v>
      </c>
      <c r="E17" s="23">
        <v>27295</v>
      </c>
      <c r="F17" s="23">
        <f t="shared" ref="F17:F59" si="2">E17-D17</f>
        <v>245</v>
      </c>
    </row>
    <row r="18" spans="1:9" ht="14.25" customHeight="1" thickBot="1" x14ac:dyDescent="0.25">
      <c r="A18" s="163" t="s">
        <v>697</v>
      </c>
      <c r="B18" s="661" t="s">
        <v>1139</v>
      </c>
      <c r="C18" s="651" t="s">
        <v>1821</v>
      </c>
      <c r="D18" s="160">
        <v>27890</v>
      </c>
      <c r="E18" s="160">
        <v>28325</v>
      </c>
      <c r="F18" s="23">
        <f t="shared" si="2"/>
        <v>435</v>
      </c>
      <c r="G18" s="124"/>
    </row>
    <row r="19" spans="1:9" ht="14.25" customHeight="1" thickBot="1" x14ac:dyDescent="0.25">
      <c r="A19" s="172" t="s">
        <v>698</v>
      </c>
      <c r="B19" s="667" t="s">
        <v>1140</v>
      </c>
      <c r="C19" s="646" t="s">
        <v>995</v>
      </c>
      <c r="D19" s="23">
        <v>49405</v>
      </c>
      <c r="E19" s="23">
        <v>49600</v>
      </c>
      <c r="F19" s="22">
        <f t="shared" si="2"/>
        <v>195</v>
      </c>
      <c r="G19" s="381"/>
    </row>
    <row r="20" spans="1:9" ht="14.25" customHeight="1" thickBot="1" x14ac:dyDescent="0.25">
      <c r="A20" s="144" t="s">
        <v>2010</v>
      </c>
      <c r="B20" s="661" t="s">
        <v>1097</v>
      </c>
      <c r="C20" s="645" t="s">
        <v>1669</v>
      </c>
      <c r="D20" s="557">
        <v>2905</v>
      </c>
      <c r="E20" s="557">
        <v>3050</v>
      </c>
      <c r="F20" s="23">
        <f t="shared" si="2"/>
        <v>145</v>
      </c>
      <c r="G20" s="568"/>
    </row>
    <row r="21" spans="1:9" ht="14.25" customHeight="1" thickBot="1" x14ac:dyDescent="0.25">
      <c r="A21" s="163"/>
      <c r="B21" s="661" t="s">
        <v>1097</v>
      </c>
      <c r="C21" s="637" t="s">
        <v>1670</v>
      </c>
      <c r="D21" s="23">
        <v>5870</v>
      </c>
      <c r="E21" s="23">
        <v>6070</v>
      </c>
      <c r="F21" s="22">
        <f t="shared" si="2"/>
        <v>200</v>
      </c>
      <c r="G21" s="602"/>
    </row>
    <row r="22" spans="1:9" ht="14.25" customHeight="1" thickBot="1" x14ac:dyDescent="0.25">
      <c r="A22" s="24" t="s">
        <v>699</v>
      </c>
      <c r="B22" s="667" t="s">
        <v>1141</v>
      </c>
      <c r="C22" s="646" t="s">
        <v>1822</v>
      </c>
      <c r="D22" s="23">
        <v>18830</v>
      </c>
      <c r="E22" s="23">
        <v>19035</v>
      </c>
      <c r="F22" s="22">
        <f t="shared" si="2"/>
        <v>205</v>
      </c>
      <c r="G22" s="138" t="s">
        <v>1398</v>
      </c>
    </row>
    <row r="23" spans="1:9" ht="14.25" customHeight="1" thickBot="1" x14ac:dyDescent="0.25">
      <c r="A23" s="24" t="s">
        <v>700</v>
      </c>
      <c r="B23" s="661" t="s">
        <v>1142</v>
      </c>
      <c r="C23" s="640" t="s">
        <v>701</v>
      </c>
      <c r="D23" s="23">
        <v>48715</v>
      </c>
      <c r="E23" s="23">
        <v>48735</v>
      </c>
      <c r="F23" s="22">
        <f t="shared" si="2"/>
        <v>20</v>
      </c>
      <c r="G23" s="113"/>
    </row>
    <row r="24" spans="1:9" ht="14.25" customHeight="1" thickBot="1" x14ac:dyDescent="0.25">
      <c r="A24" s="163" t="s">
        <v>702</v>
      </c>
      <c r="B24" s="667" t="s">
        <v>1808</v>
      </c>
      <c r="C24" s="637" t="s">
        <v>1823</v>
      </c>
      <c r="D24" s="23">
        <v>25870</v>
      </c>
      <c r="E24" s="23">
        <v>26155</v>
      </c>
      <c r="F24" s="22">
        <f t="shared" si="2"/>
        <v>285</v>
      </c>
      <c r="G24" s="303"/>
    </row>
    <row r="25" spans="1:9" ht="14.25" customHeight="1" thickBot="1" x14ac:dyDescent="0.25">
      <c r="A25" s="152" t="s">
        <v>703</v>
      </c>
      <c r="B25" s="661" t="s">
        <v>1809</v>
      </c>
      <c r="C25" s="645" t="s">
        <v>1337</v>
      </c>
      <c r="D25" s="23">
        <v>31700</v>
      </c>
      <c r="E25" s="23">
        <v>31855</v>
      </c>
      <c r="F25" s="22">
        <f t="shared" si="2"/>
        <v>155</v>
      </c>
      <c r="G25" s="381"/>
    </row>
    <row r="26" spans="1:9" ht="14.25" customHeight="1" thickBot="1" x14ac:dyDescent="0.25">
      <c r="A26" s="24" t="s">
        <v>704</v>
      </c>
      <c r="B26" s="667" t="s">
        <v>1143</v>
      </c>
      <c r="C26" s="646" t="s">
        <v>1824</v>
      </c>
      <c r="D26" s="23">
        <v>14345</v>
      </c>
      <c r="E26" s="23">
        <v>14395</v>
      </c>
      <c r="F26" s="23">
        <f>E26-D26</f>
        <v>50</v>
      </c>
      <c r="G26" s="356"/>
    </row>
    <row r="27" spans="1:9" ht="15" customHeight="1" thickBot="1" x14ac:dyDescent="0.25">
      <c r="A27" s="24" t="s">
        <v>705</v>
      </c>
      <c r="B27" s="661" t="s">
        <v>1144</v>
      </c>
      <c r="C27" s="638" t="s">
        <v>1825</v>
      </c>
      <c r="D27" s="23">
        <v>12200</v>
      </c>
      <c r="E27" s="23">
        <v>12385</v>
      </c>
      <c r="F27" s="22">
        <f t="shared" si="2"/>
        <v>185</v>
      </c>
      <c r="G27" s="530"/>
    </row>
    <row r="28" spans="1:9" ht="14.25" customHeight="1" thickBot="1" x14ac:dyDescent="0.25">
      <c r="A28" s="152" t="s">
        <v>706</v>
      </c>
      <c r="B28" s="667" t="s">
        <v>1810</v>
      </c>
      <c r="C28" s="646" t="s">
        <v>1018</v>
      </c>
      <c r="D28" s="23">
        <v>54895</v>
      </c>
      <c r="E28" s="23">
        <v>55180</v>
      </c>
      <c r="F28" s="22">
        <f t="shared" si="2"/>
        <v>285</v>
      </c>
      <c r="G28" s="381"/>
      <c r="H28" s="120"/>
      <c r="I28" s="120"/>
    </row>
    <row r="29" spans="1:9" ht="14.25" customHeight="1" thickBot="1" x14ac:dyDescent="0.25">
      <c r="A29" s="171" t="s">
        <v>707</v>
      </c>
      <c r="B29" s="661" t="s">
        <v>1811</v>
      </c>
      <c r="C29" s="645" t="s">
        <v>940</v>
      </c>
      <c r="D29" s="281">
        <v>30895</v>
      </c>
      <c r="E29" s="281">
        <v>31125</v>
      </c>
      <c r="F29" s="23">
        <f t="shared" si="2"/>
        <v>230</v>
      </c>
      <c r="G29" s="138" t="s">
        <v>528</v>
      </c>
    </row>
    <row r="30" spans="1:9" ht="14.25" customHeight="1" thickBot="1" x14ac:dyDescent="0.25">
      <c r="A30" s="144" t="s">
        <v>708</v>
      </c>
      <c r="B30" s="667" t="s">
        <v>1145</v>
      </c>
      <c r="C30" s="639" t="s">
        <v>709</v>
      </c>
      <c r="D30" s="160">
        <v>50665</v>
      </c>
      <c r="E30" s="160">
        <v>50710</v>
      </c>
      <c r="F30" s="22">
        <f t="shared" si="2"/>
        <v>45</v>
      </c>
      <c r="G30" s="321"/>
    </row>
    <row r="31" spans="1:9" ht="14.25" customHeight="1" thickBot="1" x14ac:dyDescent="0.25">
      <c r="A31" s="24" t="s">
        <v>710</v>
      </c>
      <c r="B31" s="661" t="s">
        <v>1146</v>
      </c>
      <c r="C31" s="671" t="s">
        <v>1826</v>
      </c>
      <c r="D31" s="23">
        <v>19880</v>
      </c>
      <c r="E31" s="23">
        <v>20140</v>
      </c>
      <c r="F31" s="232">
        <f>E31-D31</f>
        <v>260</v>
      </c>
      <c r="G31" s="354"/>
    </row>
    <row r="32" spans="1:9" ht="14.25" customHeight="1" thickBot="1" x14ac:dyDescent="0.25">
      <c r="A32" s="166" t="s">
        <v>711</v>
      </c>
      <c r="B32" s="667" t="s">
        <v>1812</v>
      </c>
      <c r="C32" s="637" t="s">
        <v>1827</v>
      </c>
      <c r="D32" s="531">
        <v>25555</v>
      </c>
      <c r="E32" s="531">
        <v>25845</v>
      </c>
      <c r="F32" s="22">
        <f t="shared" si="2"/>
        <v>290</v>
      </c>
      <c r="G32" s="140"/>
    </row>
    <row r="33" spans="1:8" ht="14.25" customHeight="1" thickTop="1" thickBot="1" x14ac:dyDescent="0.25">
      <c r="A33" s="165" t="s">
        <v>712</v>
      </c>
      <c r="B33" s="661" t="s">
        <v>1147</v>
      </c>
      <c r="C33" s="645" t="s">
        <v>1005</v>
      </c>
      <c r="D33" s="609">
        <v>36430</v>
      </c>
      <c r="E33" s="609">
        <v>36555</v>
      </c>
      <c r="F33" s="22">
        <f t="shared" si="2"/>
        <v>125</v>
      </c>
    </row>
    <row r="34" spans="1:8" ht="14.25" customHeight="1" thickBot="1" x14ac:dyDescent="0.25">
      <c r="A34" s="24" t="s">
        <v>1351</v>
      </c>
      <c r="B34" s="667" t="s">
        <v>1147</v>
      </c>
      <c r="C34" s="639" t="s">
        <v>1596</v>
      </c>
      <c r="D34" s="23">
        <v>15310</v>
      </c>
      <c r="E34" s="23">
        <v>15585</v>
      </c>
      <c r="F34" s="22">
        <f t="shared" ref="F34" si="3">E34-D34</f>
        <v>275</v>
      </c>
      <c r="G34" s="138" t="s">
        <v>500</v>
      </c>
    </row>
    <row r="35" spans="1:8" ht="14.25" customHeight="1" thickBot="1" x14ac:dyDescent="0.25">
      <c r="A35" s="24" t="s">
        <v>713</v>
      </c>
      <c r="B35" s="661" t="s">
        <v>1148</v>
      </c>
      <c r="C35" s="638" t="s">
        <v>973</v>
      </c>
      <c r="D35" s="23">
        <v>11195</v>
      </c>
      <c r="E35" s="281">
        <v>11255</v>
      </c>
      <c r="F35" s="22">
        <f t="shared" si="2"/>
        <v>60</v>
      </c>
      <c r="G35" s="381"/>
    </row>
    <row r="36" spans="1:8" ht="14.25" customHeight="1" thickBot="1" x14ac:dyDescent="0.25">
      <c r="A36" s="163" t="s">
        <v>714</v>
      </c>
      <c r="B36" s="667" t="s">
        <v>1149</v>
      </c>
      <c r="C36" s="637" t="s">
        <v>1828</v>
      </c>
      <c r="D36" s="23">
        <v>41800</v>
      </c>
      <c r="E36" s="23">
        <v>42255</v>
      </c>
      <c r="F36" s="22">
        <f t="shared" si="2"/>
        <v>455</v>
      </c>
      <c r="G36" s="331"/>
    </row>
    <row r="37" spans="1:8" ht="14.25" customHeight="1" thickBot="1" x14ac:dyDescent="0.25">
      <c r="A37" s="152" t="s">
        <v>715</v>
      </c>
      <c r="B37" s="661" t="s">
        <v>1150</v>
      </c>
      <c r="C37" s="645" t="s">
        <v>1000</v>
      </c>
      <c r="D37" s="23">
        <v>35910</v>
      </c>
      <c r="E37" s="23">
        <v>36095</v>
      </c>
      <c r="F37" s="22">
        <f t="shared" si="2"/>
        <v>185</v>
      </c>
      <c r="G37" s="381"/>
    </row>
    <row r="38" spans="1:8" ht="14.25" customHeight="1" thickBot="1" x14ac:dyDescent="0.25">
      <c r="A38" s="24" t="s">
        <v>716</v>
      </c>
      <c r="B38" s="667" t="s">
        <v>1813</v>
      </c>
      <c r="C38" s="639" t="s">
        <v>1829</v>
      </c>
      <c r="D38" s="23">
        <v>9135</v>
      </c>
      <c r="E38" s="23">
        <v>9395</v>
      </c>
      <c r="F38" s="23">
        <f>E38-D38</f>
        <v>260</v>
      </c>
      <c r="G38" s="354"/>
    </row>
    <row r="39" spans="1:8" ht="14.25" customHeight="1" thickBot="1" x14ac:dyDescent="0.25">
      <c r="A39" s="163" t="s">
        <v>717</v>
      </c>
      <c r="B39" s="661" t="s">
        <v>1814</v>
      </c>
      <c r="C39" s="638" t="s">
        <v>718</v>
      </c>
      <c r="D39" s="23">
        <v>41335</v>
      </c>
      <c r="E39" s="23">
        <v>41415</v>
      </c>
      <c r="F39" s="22">
        <f t="shared" si="2"/>
        <v>80</v>
      </c>
      <c r="G39" s="530"/>
    </row>
    <row r="40" spans="1:8" ht="14.25" customHeight="1" thickBot="1" x14ac:dyDescent="0.25">
      <c r="A40" s="24" t="s">
        <v>719</v>
      </c>
      <c r="B40" s="667" t="s">
        <v>1151</v>
      </c>
      <c r="C40" s="637" t="s">
        <v>720</v>
      </c>
      <c r="D40" s="23">
        <v>35685</v>
      </c>
      <c r="E40" s="23">
        <v>35835</v>
      </c>
      <c r="F40" s="22">
        <f t="shared" si="2"/>
        <v>150</v>
      </c>
      <c r="G40" s="761"/>
    </row>
    <row r="41" spans="1:8" ht="14.25" customHeight="1" thickBot="1" x14ac:dyDescent="0.25">
      <c r="A41" s="152" t="s">
        <v>721</v>
      </c>
      <c r="B41" s="661" t="s">
        <v>1152</v>
      </c>
      <c r="C41" s="645" t="s">
        <v>1830</v>
      </c>
      <c r="D41" s="23">
        <v>4205</v>
      </c>
      <c r="E41" s="23">
        <v>4215</v>
      </c>
      <c r="F41" s="22">
        <f t="shared" si="2"/>
        <v>10</v>
      </c>
      <c r="G41" s="140"/>
    </row>
    <row r="42" spans="1:8" ht="14.25" customHeight="1" thickBot="1" x14ac:dyDescent="0.25">
      <c r="A42" s="144" t="s">
        <v>722</v>
      </c>
      <c r="B42" s="667" t="s">
        <v>1153</v>
      </c>
      <c r="C42" s="639" t="s">
        <v>723</v>
      </c>
      <c r="D42" s="23">
        <v>93615</v>
      </c>
      <c r="E42" s="23">
        <v>93890</v>
      </c>
      <c r="F42" s="22">
        <f t="shared" si="2"/>
        <v>275</v>
      </c>
    </row>
    <row r="43" spans="1:8" ht="14.25" customHeight="1" thickBot="1" x14ac:dyDescent="0.25">
      <c r="A43" s="144" t="s">
        <v>724</v>
      </c>
      <c r="B43" s="661" t="s">
        <v>1709</v>
      </c>
      <c r="C43" s="637" t="s">
        <v>1977</v>
      </c>
      <c r="D43" s="23">
        <v>5085</v>
      </c>
      <c r="E43" s="23">
        <v>5405</v>
      </c>
      <c r="F43" s="23">
        <f t="shared" ref="F43" si="4">E43-D43</f>
        <v>320</v>
      </c>
      <c r="G43" s="631"/>
    </row>
    <row r="44" spans="1:8" ht="14.25" customHeight="1" thickBot="1" x14ac:dyDescent="0.25">
      <c r="A44" s="144" t="s">
        <v>725</v>
      </c>
      <c r="B44" s="661" t="s">
        <v>1815</v>
      </c>
      <c r="C44" s="637" t="s">
        <v>2019</v>
      </c>
      <c r="D44" s="23">
        <v>0</v>
      </c>
      <c r="E44" s="23">
        <v>85</v>
      </c>
      <c r="F44" s="23">
        <f t="shared" ref="F44" si="5">E44-D44</f>
        <v>85</v>
      </c>
      <c r="G44" s="631"/>
    </row>
    <row r="45" spans="1:8" ht="14.25" customHeight="1" thickBot="1" x14ac:dyDescent="0.25">
      <c r="A45" s="144" t="s">
        <v>725</v>
      </c>
      <c r="B45" s="667" t="s">
        <v>1815</v>
      </c>
      <c r="C45" s="637" t="s">
        <v>1831</v>
      </c>
      <c r="D45" s="23"/>
      <c r="E45" s="23"/>
      <c r="F45" s="760">
        <f>8</f>
        <v>8</v>
      </c>
      <c r="G45" s="762"/>
    </row>
    <row r="46" spans="1:8" ht="14.25" customHeight="1" thickBot="1" x14ac:dyDescent="0.25">
      <c r="A46" s="144" t="s">
        <v>726</v>
      </c>
      <c r="B46" s="661" t="s">
        <v>1154</v>
      </c>
      <c r="C46" s="645" t="s">
        <v>727</v>
      </c>
      <c r="D46" s="23">
        <v>83975</v>
      </c>
      <c r="E46" s="23">
        <v>84250</v>
      </c>
      <c r="F46" s="22">
        <f t="shared" si="2"/>
        <v>275</v>
      </c>
      <c r="G46" s="138" t="s">
        <v>517</v>
      </c>
    </row>
    <row r="47" spans="1:8" ht="14.25" customHeight="1" thickBot="1" x14ac:dyDescent="0.25">
      <c r="A47" s="24" t="s">
        <v>728</v>
      </c>
      <c r="B47" s="667" t="s">
        <v>1155</v>
      </c>
      <c r="C47" s="639" t="s">
        <v>1556</v>
      </c>
      <c r="D47" s="23">
        <v>7115</v>
      </c>
      <c r="E47" s="23">
        <v>7250</v>
      </c>
      <c r="F47" s="22">
        <f t="shared" ref="F47" si="6">E47-D47</f>
        <v>135</v>
      </c>
      <c r="G47" s="523"/>
      <c r="H47" s="244"/>
    </row>
    <row r="48" spans="1:8" ht="14.25" customHeight="1" thickBot="1" x14ac:dyDescent="0.25">
      <c r="A48" s="163" t="s">
        <v>729</v>
      </c>
      <c r="B48" s="661" t="s">
        <v>1156</v>
      </c>
      <c r="C48" s="646" t="s">
        <v>1832</v>
      </c>
      <c r="D48" s="23">
        <v>9490</v>
      </c>
      <c r="E48" s="23">
        <v>9690</v>
      </c>
      <c r="F48" s="22">
        <f t="shared" ref="F48" si="7">E48-D48</f>
        <v>200</v>
      </c>
      <c r="G48" s="381"/>
    </row>
    <row r="49" spans="1:7" ht="15" customHeight="1" thickBot="1" x14ac:dyDescent="0.25">
      <c r="A49" s="163" t="s">
        <v>730</v>
      </c>
      <c r="B49" s="670" t="s">
        <v>1157</v>
      </c>
      <c r="C49" s="651" t="s">
        <v>1833</v>
      </c>
      <c r="D49" s="160">
        <v>52465</v>
      </c>
      <c r="E49" s="160">
        <v>52595</v>
      </c>
      <c r="F49" s="22">
        <f t="shared" si="2"/>
        <v>130</v>
      </c>
      <c r="G49" s="138" t="s">
        <v>522</v>
      </c>
    </row>
    <row r="50" spans="1:7" ht="14.25" customHeight="1" thickBot="1" x14ac:dyDescent="0.25">
      <c r="A50" s="24" t="s">
        <v>731</v>
      </c>
      <c r="B50" s="667" t="s">
        <v>1158</v>
      </c>
      <c r="C50" s="639" t="s">
        <v>1834</v>
      </c>
      <c r="D50" s="557">
        <v>12665</v>
      </c>
      <c r="E50" s="557">
        <v>12790</v>
      </c>
      <c r="F50" s="23">
        <f>E50-D50</f>
        <v>125</v>
      </c>
      <c r="G50" s="113"/>
    </row>
    <row r="51" spans="1:7" ht="14.25" customHeight="1" thickBot="1" x14ac:dyDescent="0.25">
      <c r="A51" s="152" t="s">
        <v>732</v>
      </c>
      <c r="B51" s="661" t="s">
        <v>1159</v>
      </c>
      <c r="C51" s="638" t="s">
        <v>1020</v>
      </c>
      <c r="D51" s="23">
        <v>29335</v>
      </c>
      <c r="E51" s="23">
        <v>29505</v>
      </c>
      <c r="F51" s="22">
        <f t="shared" si="2"/>
        <v>170</v>
      </c>
      <c r="G51" s="381"/>
    </row>
    <row r="52" spans="1:7" ht="14.25" customHeight="1" thickBot="1" x14ac:dyDescent="0.25">
      <c r="A52" s="144" t="s">
        <v>733</v>
      </c>
      <c r="B52" s="667" t="s">
        <v>1160</v>
      </c>
      <c r="C52" s="637" t="s">
        <v>1835</v>
      </c>
      <c r="D52" s="23">
        <v>12770</v>
      </c>
      <c r="E52" s="23">
        <v>12980</v>
      </c>
      <c r="F52" s="23">
        <f>E52-D52</f>
        <v>210</v>
      </c>
      <c r="G52" s="356"/>
    </row>
    <row r="53" spans="1:7" ht="14.25" customHeight="1" thickBot="1" x14ac:dyDescent="0.25">
      <c r="A53" s="144" t="s">
        <v>734</v>
      </c>
      <c r="B53" s="661" t="s">
        <v>1161</v>
      </c>
      <c r="C53" s="646" t="s">
        <v>1836</v>
      </c>
      <c r="D53" s="23">
        <v>8585</v>
      </c>
      <c r="E53" s="23">
        <v>8655</v>
      </c>
      <c r="F53" s="23">
        <f>E53-D53</f>
        <v>70</v>
      </c>
      <c r="G53" s="138" t="s">
        <v>528</v>
      </c>
    </row>
    <row r="54" spans="1:7" ht="15" customHeight="1" thickBot="1" x14ac:dyDescent="0.25">
      <c r="A54" s="163" t="s">
        <v>735</v>
      </c>
      <c r="B54" s="667" t="s">
        <v>1162</v>
      </c>
      <c r="C54" s="639" t="s">
        <v>970</v>
      </c>
      <c r="D54" s="30">
        <v>18030</v>
      </c>
      <c r="E54" s="30">
        <v>18120</v>
      </c>
      <c r="F54" s="22">
        <f t="shared" si="2"/>
        <v>90</v>
      </c>
      <c r="G54" s="381"/>
    </row>
    <row r="55" spans="1:7" ht="14.25" customHeight="1" thickBot="1" x14ac:dyDescent="0.25">
      <c r="A55" s="144" t="s">
        <v>736</v>
      </c>
      <c r="B55" s="661" t="s">
        <v>1163</v>
      </c>
      <c r="C55" s="637" t="s">
        <v>1837</v>
      </c>
      <c r="D55" s="569">
        <v>5265</v>
      </c>
      <c r="E55" s="569">
        <v>5295</v>
      </c>
      <c r="F55" s="23">
        <f>E55-D55</f>
        <v>30</v>
      </c>
      <c r="G55" s="354"/>
    </row>
    <row r="56" spans="1:7" ht="14.25" customHeight="1" thickBot="1" x14ac:dyDescent="0.25">
      <c r="A56" s="163" t="s">
        <v>287</v>
      </c>
      <c r="B56" s="667" t="s">
        <v>1816</v>
      </c>
      <c r="C56" s="639" t="s">
        <v>737</v>
      </c>
      <c r="D56" s="160">
        <v>49500</v>
      </c>
      <c r="E56" s="160">
        <v>49845</v>
      </c>
      <c r="F56" s="22">
        <f t="shared" si="2"/>
        <v>345</v>
      </c>
      <c r="G56" s="226"/>
    </row>
    <row r="57" spans="1:7" ht="15.75" customHeight="1" thickBot="1" x14ac:dyDescent="0.25">
      <c r="A57" s="24" t="s">
        <v>738</v>
      </c>
      <c r="B57" s="661" t="s">
        <v>1166</v>
      </c>
      <c r="C57" s="646" t="s">
        <v>1838</v>
      </c>
      <c r="D57" s="23">
        <v>40235</v>
      </c>
      <c r="E57" s="23">
        <v>40815</v>
      </c>
      <c r="F57" s="22">
        <f t="shared" si="2"/>
        <v>580</v>
      </c>
      <c r="G57" s="331"/>
    </row>
    <row r="58" spans="1:7" ht="14.25" customHeight="1" thickBot="1" x14ac:dyDescent="0.25">
      <c r="A58" s="163" t="s">
        <v>739</v>
      </c>
      <c r="B58" s="667" t="s">
        <v>1164</v>
      </c>
      <c r="C58" s="637" t="s">
        <v>1839</v>
      </c>
      <c r="D58" s="23">
        <v>4485</v>
      </c>
      <c r="E58" s="23">
        <v>4550</v>
      </c>
      <c r="F58" s="22">
        <f t="shared" ref="F58" si="8">E58-D58</f>
        <v>65</v>
      </c>
      <c r="G58" s="361"/>
    </row>
    <row r="59" spans="1:7" ht="15.75" customHeight="1" thickBot="1" x14ac:dyDescent="0.25">
      <c r="A59" s="152" t="s">
        <v>740</v>
      </c>
      <c r="B59" s="661" t="s">
        <v>1164</v>
      </c>
      <c r="C59" s="642" t="s">
        <v>1840</v>
      </c>
      <c r="D59" s="23">
        <v>26040</v>
      </c>
      <c r="E59" s="23">
        <v>26145</v>
      </c>
      <c r="F59" s="22">
        <f t="shared" si="2"/>
        <v>105</v>
      </c>
      <c r="G59" s="331"/>
    </row>
    <row r="60" spans="1:7" ht="14.25" customHeight="1" thickBot="1" x14ac:dyDescent="0.25">
      <c r="A60" s="163" t="s">
        <v>741</v>
      </c>
      <c r="B60" s="661" t="s">
        <v>1165</v>
      </c>
      <c r="C60" s="637" t="s">
        <v>1494</v>
      </c>
      <c r="D60" s="160">
        <v>10670</v>
      </c>
      <c r="E60" s="160">
        <v>10845</v>
      </c>
      <c r="F60" s="22">
        <f t="shared" ref="F60" si="9">E60-D60</f>
        <v>175</v>
      </c>
      <c r="G60" s="10"/>
    </row>
    <row r="61" spans="1:7" ht="21.75" customHeight="1" thickBot="1" x14ac:dyDescent="0.25">
      <c r="A61" s="813" t="s">
        <v>16</v>
      </c>
      <c r="B61" s="814"/>
      <c r="C61" s="814"/>
      <c r="D61" s="815"/>
      <c r="E61" s="816"/>
      <c r="F61" s="507">
        <f>SUM(F7:F60)</f>
        <v>9968</v>
      </c>
      <c r="G61" s="526">
        <f>F45</f>
        <v>8</v>
      </c>
    </row>
    <row r="62" spans="1:7" ht="24" customHeight="1" thickBot="1" x14ac:dyDescent="0.25">
      <c r="A62" s="508"/>
      <c r="B62" s="509"/>
      <c r="C62" s="808" t="s">
        <v>1046</v>
      </c>
      <c r="D62" s="809"/>
      <c r="E62" s="810"/>
      <c r="F62" s="352">
        <f>SUM('Общ. счетчики'!G22:G23)</f>
        <v>10290</v>
      </c>
    </row>
    <row r="63" spans="1:7" ht="0.75" customHeight="1" x14ac:dyDescent="0.2">
      <c r="C63" s="129"/>
    </row>
  </sheetData>
  <customSheetViews>
    <customSheetView guid="{59BB3A05-2517-4212-B4B0-766CE27362F6}" scale="120" showPageBreaks="1" printArea="1" state="hidden" view="pageBreakPreview" topLeftCell="A55">
      <selection activeCell="F46" sqref="F46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</customSheetViews>
  <mergeCells count="9">
    <mergeCell ref="A61:E61"/>
    <mergeCell ref="D4:E5"/>
    <mergeCell ref="C62:E62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3"/>
  <headerFooter alignWithMargins="0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"/>
  <sheetViews>
    <sheetView view="pageBreakPreview" zoomScale="120" zoomScaleSheetLayoutView="120" workbookViewId="0">
      <selection activeCell="B122" sqref="B122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798" t="s">
        <v>497</v>
      </c>
      <c r="D1" s="799"/>
      <c r="E1" s="799"/>
    </row>
    <row r="2" spans="1:8" ht="13.5" thickBot="1" x14ac:dyDescent="0.25">
      <c r="A2" s="1" t="s">
        <v>742</v>
      </c>
      <c r="B2" s="1"/>
      <c r="C2" s="1"/>
      <c r="E2" s="825" t="s">
        <v>2018</v>
      </c>
      <c r="F2" s="825"/>
    </row>
    <row r="3" spans="1:8" ht="13.5" customHeight="1" thickBot="1" x14ac:dyDescent="0.25">
      <c r="A3" s="803" t="s">
        <v>1129</v>
      </c>
      <c r="B3" s="801" t="s">
        <v>482</v>
      </c>
      <c r="C3" s="801" t="s">
        <v>1</v>
      </c>
      <c r="D3" s="801" t="s">
        <v>2</v>
      </c>
      <c r="E3" s="801"/>
      <c r="F3" s="801" t="s">
        <v>5</v>
      </c>
    </row>
    <row r="4" spans="1:8" ht="13.5" thickBot="1" x14ac:dyDescent="0.25">
      <c r="A4" s="804"/>
      <c r="B4" s="801"/>
      <c r="C4" s="801"/>
      <c r="D4" s="801"/>
      <c r="E4" s="801"/>
      <c r="F4" s="801"/>
    </row>
    <row r="5" spans="1:8" ht="13.5" thickBot="1" x14ac:dyDescent="0.25">
      <c r="A5" s="805"/>
      <c r="B5" s="801"/>
      <c r="C5" s="801"/>
      <c r="D5" s="111" t="s">
        <v>6</v>
      </c>
      <c r="E5" s="112" t="s">
        <v>7</v>
      </c>
      <c r="F5" s="801"/>
    </row>
    <row r="6" spans="1:8" ht="15" customHeight="1" thickBot="1" x14ac:dyDescent="0.25">
      <c r="A6" s="175" t="s">
        <v>743</v>
      </c>
      <c r="B6" s="661" t="s">
        <v>1187</v>
      </c>
      <c r="C6" s="672" t="s">
        <v>1848</v>
      </c>
      <c r="D6" s="154">
        <v>12490</v>
      </c>
      <c r="E6" s="154">
        <v>12585</v>
      </c>
      <c r="F6" s="154">
        <f>E6-D6</f>
        <v>95</v>
      </c>
      <c r="G6" s="287"/>
    </row>
    <row r="7" spans="1:8" ht="15" customHeight="1" thickBot="1" x14ac:dyDescent="0.25">
      <c r="A7" s="24" t="s">
        <v>744</v>
      </c>
      <c r="B7" s="667" t="s">
        <v>1188</v>
      </c>
      <c r="C7" s="654" t="s">
        <v>1493</v>
      </c>
      <c r="D7" s="176">
        <v>4830</v>
      </c>
      <c r="E7" s="176">
        <v>4880</v>
      </c>
      <c r="F7" s="154">
        <f>E7-D7</f>
        <v>50</v>
      </c>
      <c r="G7" s="288" t="s">
        <v>1986</v>
      </c>
    </row>
    <row r="8" spans="1:8" ht="15" customHeight="1" thickBot="1" x14ac:dyDescent="0.25">
      <c r="A8" s="24" t="s">
        <v>745</v>
      </c>
      <c r="B8" s="661" t="s">
        <v>1993</v>
      </c>
      <c r="C8" s="671" t="s">
        <v>1849</v>
      </c>
      <c r="D8" s="176">
        <v>11190</v>
      </c>
      <c r="E8" s="176">
        <v>11290</v>
      </c>
      <c r="F8" s="154">
        <f>E8-D8</f>
        <v>100</v>
      </c>
    </row>
    <row r="9" spans="1:8" ht="15" customHeight="1" thickBot="1" x14ac:dyDescent="0.25">
      <c r="A9" s="529" t="s">
        <v>746</v>
      </c>
      <c r="B9" s="667" t="s">
        <v>234</v>
      </c>
      <c r="C9" s="673" t="s">
        <v>1590</v>
      </c>
      <c r="D9" s="176">
        <v>7640</v>
      </c>
      <c r="E9" s="176">
        <v>7840</v>
      </c>
      <c r="F9" s="154">
        <f>E9-D9</f>
        <v>200</v>
      </c>
      <c r="G9" s="525"/>
    </row>
    <row r="10" spans="1:8" ht="15" customHeight="1" thickBot="1" x14ac:dyDescent="0.25">
      <c r="A10" s="163" t="s">
        <v>747</v>
      </c>
      <c r="B10" s="661" t="s">
        <v>1189</v>
      </c>
      <c r="C10" s="671" t="s">
        <v>1850</v>
      </c>
      <c r="D10" s="154">
        <v>16700</v>
      </c>
      <c r="E10" s="154">
        <v>16930</v>
      </c>
      <c r="F10" s="154">
        <f t="shared" ref="F10:F34" si="0">E10-D10</f>
        <v>230</v>
      </c>
      <c r="G10" s="300"/>
    </row>
    <row r="11" spans="1:8" ht="15" customHeight="1" thickBot="1" x14ac:dyDescent="0.25">
      <c r="A11" s="152" t="s">
        <v>748</v>
      </c>
      <c r="B11" s="667" t="s">
        <v>1190</v>
      </c>
      <c r="C11" s="654" t="s">
        <v>1851</v>
      </c>
      <c r="D11" s="176">
        <v>44840</v>
      </c>
      <c r="E11" s="176">
        <v>44910</v>
      </c>
      <c r="F11" s="154">
        <f t="shared" si="0"/>
        <v>70</v>
      </c>
      <c r="G11" s="300"/>
    </row>
    <row r="12" spans="1:8" ht="15" customHeight="1" thickBot="1" x14ac:dyDescent="0.25">
      <c r="A12" s="24" t="s">
        <v>749</v>
      </c>
      <c r="B12" s="661" t="s">
        <v>1191</v>
      </c>
      <c r="C12" s="674" t="s">
        <v>1595</v>
      </c>
      <c r="D12" s="176">
        <v>16130</v>
      </c>
      <c r="E12" s="176">
        <v>16305</v>
      </c>
      <c r="F12" s="154">
        <f t="shared" ref="F12" si="1">E12-D12</f>
        <v>175</v>
      </c>
      <c r="G12" s="525"/>
    </row>
    <row r="13" spans="1:8" ht="15" customHeight="1" thickBot="1" x14ac:dyDescent="0.25">
      <c r="A13" s="24" t="s">
        <v>750</v>
      </c>
      <c r="B13" s="667" t="s">
        <v>1192</v>
      </c>
      <c r="C13" s="673" t="s">
        <v>1852</v>
      </c>
      <c r="D13" s="176">
        <v>12260</v>
      </c>
      <c r="E13" s="176">
        <v>12350</v>
      </c>
      <c r="F13" s="154">
        <f t="shared" si="0"/>
        <v>90</v>
      </c>
    </row>
    <row r="14" spans="1:8" ht="15" customHeight="1" thickBot="1" x14ac:dyDescent="0.25">
      <c r="A14" s="152" t="s">
        <v>751</v>
      </c>
      <c r="B14" s="661" t="s">
        <v>1193</v>
      </c>
      <c r="C14" s="638" t="s">
        <v>947</v>
      </c>
      <c r="D14" s="154">
        <v>67600</v>
      </c>
      <c r="E14" s="154">
        <v>67885</v>
      </c>
      <c r="F14" s="154">
        <f t="shared" si="0"/>
        <v>285</v>
      </c>
    </row>
    <row r="15" spans="1:8" ht="15" customHeight="1" thickBot="1" x14ac:dyDescent="0.25">
      <c r="A15" s="177" t="s">
        <v>752</v>
      </c>
      <c r="B15" s="667" t="s">
        <v>1841</v>
      </c>
      <c r="C15" s="637" t="s">
        <v>1853</v>
      </c>
      <c r="D15" s="154">
        <v>18670</v>
      </c>
      <c r="E15" s="154">
        <v>18920</v>
      </c>
      <c r="F15" s="154">
        <f t="shared" si="0"/>
        <v>250</v>
      </c>
      <c r="G15" s="353">
        <v>160</v>
      </c>
      <c r="H15" s="142"/>
    </row>
    <row r="16" spans="1:8" ht="15" customHeight="1" thickBot="1" x14ac:dyDescent="0.25">
      <c r="A16" s="152" t="s">
        <v>753</v>
      </c>
      <c r="B16" s="661" t="s">
        <v>1194</v>
      </c>
      <c r="C16" s="674" t="s">
        <v>1650</v>
      </c>
      <c r="D16" s="154">
        <v>4795</v>
      </c>
      <c r="E16" s="154">
        <v>4915</v>
      </c>
      <c r="F16" s="154">
        <f t="shared" ref="F16" si="2">E16-D16</f>
        <v>120</v>
      </c>
      <c r="G16" s="129"/>
    </row>
    <row r="17" spans="1:15" ht="15" customHeight="1" thickBot="1" x14ac:dyDescent="0.25">
      <c r="A17" s="24" t="s">
        <v>754</v>
      </c>
      <c r="B17" s="667" t="s">
        <v>1195</v>
      </c>
      <c r="C17" s="673" t="s">
        <v>948</v>
      </c>
      <c r="D17" s="154">
        <v>31240</v>
      </c>
      <c r="E17" s="154">
        <v>31405</v>
      </c>
      <c r="F17" s="154">
        <f t="shared" si="0"/>
        <v>165</v>
      </c>
      <c r="G17" s="556"/>
    </row>
    <row r="18" spans="1:15" ht="15" customHeight="1" thickBot="1" x14ac:dyDescent="0.25">
      <c r="A18" s="152" t="s">
        <v>755</v>
      </c>
      <c r="B18" s="661" t="s">
        <v>1196</v>
      </c>
      <c r="C18" s="674" t="s">
        <v>1626</v>
      </c>
      <c r="D18" s="154">
        <v>15260</v>
      </c>
      <c r="E18" s="154">
        <v>15465</v>
      </c>
      <c r="F18" s="154">
        <f t="shared" ref="F18" si="3">E18-D18</f>
        <v>205</v>
      </c>
    </row>
    <row r="19" spans="1:15" ht="15" customHeight="1" thickBot="1" x14ac:dyDescent="0.25">
      <c r="A19" s="152" t="s">
        <v>756</v>
      </c>
      <c r="B19" s="667" t="s">
        <v>1197</v>
      </c>
      <c r="C19" s="673" t="s">
        <v>1691</v>
      </c>
      <c r="D19" s="154">
        <v>9380</v>
      </c>
      <c r="E19" s="154">
        <v>9565</v>
      </c>
      <c r="F19" s="154">
        <f t="shared" ref="F19" si="4">E19-D19</f>
        <v>185</v>
      </c>
      <c r="G19" s="610"/>
    </row>
    <row r="20" spans="1:15" ht="15" customHeight="1" thickBot="1" x14ac:dyDescent="0.25">
      <c r="A20" s="24" t="s">
        <v>757</v>
      </c>
      <c r="B20" s="661" t="s">
        <v>1198</v>
      </c>
      <c r="C20" s="674" t="s">
        <v>1759</v>
      </c>
      <c r="D20" s="154">
        <v>47720</v>
      </c>
      <c r="E20" s="154">
        <v>48185</v>
      </c>
      <c r="F20" s="154">
        <f t="shared" si="0"/>
        <v>465</v>
      </c>
      <c r="G20" s="187"/>
    </row>
    <row r="21" spans="1:15" ht="15" customHeight="1" thickBot="1" x14ac:dyDescent="0.25">
      <c r="A21" s="152" t="s">
        <v>758</v>
      </c>
      <c r="B21" s="667" t="s">
        <v>1199</v>
      </c>
      <c r="C21" s="673" t="s">
        <v>949</v>
      </c>
      <c r="D21" s="154">
        <v>66440</v>
      </c>
      <c r="E21" s="154">
        <v>67005</v>
      </c>
      <c r="F21" s="154">
        <f t="shared" si="0"/>
        <v>565</v>
      </c>
      <c r="G21" s="34"/>
    </row>
    <row r="22" spans="1:15" ht="15" customHeight="1" thickBot="1" x14ac:dyDescent="0.25">
      <c r="A22" s="152" t="s">
        <v>759</v>
      </c>
      <c r="B22" s="661" t="s">
        <v>1200</v>
      </c>
      <c r="C22" s="674" t="s">
        <v>1854</v>
      </c>
      <c r="D22" s="154">
        <v>47910</v>
      </c>
      <c r="E22" s="154">
        <v>48240</v>
      </c>
      <c r="F22" s="154">
        <f t="shared" si="0"/>
        <v>330</v>
      </c>
      <c r="G22" s="34"/>
    </row>
    <row r="23" spans="1:15" ht="15" customHeight="1" thickBot="1" x14ac:dyDescent="0.25">
      <c r="A23" s="152" t="s">
        <v>760</v>
      </c>
      <c r="B23" s="667" t="s">
        <v>1201</v>
      </c>
      <c r="C23" s="673" t="s">
        <v>1855</v>
      </c>
      <c r="D23" s="154">
        <v>9670</v>
      </c>
      <c r="E23" s="154">
        <v>9820</v>
      </c>
      <c r="F23" s="154">
        <f t="shared" si="0"/>
        <v>150</v>
      </c>
      <c r="G23" s="34"/>
    </row>
    <row r="24" spans="1:15" ht="15" customHeight="1" thickBot="1" x14ac:dyDescent="0.25">
      <c r="A24" s="152" t="s">
        <v>1578</v>
      </c>
      <c r="B24" s="661" t="s">
        <v>1202</v>
      </c>
      <c r="C24" s="674" t="s">
        <v>1564</v>
      </c>
      <c r="D24" s="154">
        <v>6390</v>
      </c>
      <c r="E24" s="154">
        <v>6510</v>
      </c>
      <c r="F24" s="154">
        <f t="shared" ref="F24" si="5">E24-D24</f>
        <v>120</v>
      </c>
      <c r="G24" s="129"/>
    </row>
    <row r="25" spans="1:15" ht="15" customHeight="1" thickBot="1" x14ac:dyDescent="0.25">
      <c r="A25" s="152" t="s">
        <v>761</v>
      </c>
      <c r="B25" s="667" t="s">
        <v>1203</v>
      </c>
      <c r="C25" s="654" t="s">
        <v>1856</v>
      </c>
      <c r="D25" s="154">
        <v>13865</v>
      </c>
      <c r="E25" s="154">
        <v>14030</v>
      </c>
      <c r="F25" s="154">
        <f t="shared" si="0"/>
        <v>165</v>
      </c>
      <c r="G25" s="185" t="s">
        <v>951</v>
      </c>
    </row>
    <row r="26" spans="1:15" ht="15" customHeight="1" thickBot="1" x14ac:dyDescent="0.25">
      <c r="A26" s="24" t="s">
        <v>762</v>
      </c>
      <c r="B26" s="661" t="s">
        <v>1204</v>
      </c>
      <c r="C26" s="655" t="s">
        <v>1403</v>
      </c>
      <c r="D26" s="154">
        <v>8135</v>
      </c>
      <c r="E26" s="154">
        <v>8215</v>
      </c>
      <c r="F26" s="154">
        <f>E26-D26</f>
        <v>80</v>
      </c>
      <c r="G26" s="357"/>
    </row>
    <row r="27" spans="1:15" ht="15" customHeight="1" thickBot="1" x14ac:dyDescent="0.25">
      <c r="A27" s="152" t="s">
        <v>763</v>
      </c>
      <c r="B27" s="680" t="s">
        <v>1712</v>
      </c>
      <c r="C27" s="751" t="s">
        <v>2011</v>
      </c>
      <c r="D27" s="154">
        <v>780</v>
      </c>
      <c r="E27" s="154">
        <v>945</v>
      </c>
      <c r="F27" s="154">
        <f t="shared" ref="F27" si="6">E27-D27</f>
        <v>165</v>
      </c>
      <c r="G27" s="181"/>
      <c r="O27" s="709"/>
    </row>
    <row r="28" spans="1:15" ht="15" customHeight="1" thickBot="1" x14ac:dyDescent="0.25">
      <c r="A28" s="24" t="s">
        <v>764</v>
      </c>
      <c r="B28" s="750" t="s">
        <v>1205</v>
      </c>
      <c r="C28" s="642" t="s">
        <v>1537</v>
      </c>
      <c r="D28" s="154">
        <v>4290</v>
      </c>
      <c r="E28" s="154">
        <v>4495</v>
      </c>
      <c r="F28" s="154">
        <f t="shared" ref="F28" si="7">E28-D28</f>
        <v>205</v>
      </c>
      <c r="G28" s="146" t="s">
        <v>1536</v>
      </c>
    </row>
    <row r="29" spans="1:15" ht="15" customHeight="1" thickBot="1" x14ac:dyDescent="0.25">
      <c r="A29" s="152" t="s">
        <v>765</v>
      </c>
      <c r="B29" s="667" t="s">
        <v>1842</v>
      </c>
      <c r="C29" s="654" t="s">
        <v>1656</v>
      </c>
      <c r="D29" s="557">
        <v>16520</v>
      </c>
      <c r="E29" s="557">
        <v>16755</v>
      </c>
      <c r="F29" s="154">
        <f t="shared" ref="F29" si="8">E29-D29</f>
        <v>235</v>
      </c>
      <c r="G29" s="181" t="s">
        <v>1657</v>
      </c>
    </row>
    <row r="30" spans="1:15" ht="15" customHeight="1" thickBot="1" x14ac:dyDescent="0.25">
      <c r="A30" s="152" t="s">
        <v>766</v>
      </c>
      <c r="B30" s="661" t="s">
        <v>1206</v>
      </c>
      <c r="C30" s="655" t="s">
        <v>1008</v>
      </c>
      <c r="D30" s="23">
        <v>58060</v>
      </c>
      <c r="E30" s="23">
        <v>58460</v>
      </c>
      <c r="F30" s="154">
        <f t="shared" si="0"/>
        <v>400</v>
      </c>
      <c r="G30" s="146" t="s">
        <v>1007</v>
      </c>
    </row>
    <row r="31" spans="1:15" ht="15" customHeight="1" thickBot="1" x14ac:dyDescent="0.25">
      <c r="A31" s="152" t="s">
        <v>767</v>
      </c>
      <c r="B31" s="667" t="s">
        <v>1273</v>
      </c>
      <c r="C31" s="641" t="s">
        <v>1480</v>
      </c>
      <c r="D31" s="23">
        <v>16870</v>
      </c>
      <c r="E31" s="23">
        <v>17230</v>
      </c>
      <c r="F31" s="154">
        <f t="shared" ref="F31" si="9">E31-D31</f>
        <v>360</v>
      </c>
      <c r="G31" s="183"/>
    </row>
    <row r="32" spans="1:15" ht="15" customHeight="1" thickBot="1" x14ac:dyDescent="0.25">
      <c r="A32" s="24" t="s">
        <v>768</v>
      </c>
      <c r="B32" s="661" t="s">
        <v>1207</v>
      </c>
      <c r="C32" s="655" t="s">
        <v>1857</v>
      </c>
      <c r="D32" s="154">
        <v>17115</v>
      </c>
      <c r="E32" s="154">
        <v>17240</v>
      </c>
      <c r="F32" s="154">
        <f t="shared" si="0"/>
        <v>125</v>
      </c>
      <c r="G32" s="142"/>
    </row>
    <row r="33" spans="1:7" ht="15" customHeight="1" thickBot="1" x14ac:dyDescent="0.25">
      <c r="A33" s="177" t="s">
        <v>769</v>
      </c>
      <c r="B33" s="667" t="s">
        <v>1208</v>
      </c>
      <c r="C33" s="654" t="s">
        <v>1044</v>
      </c>
      <c r="D33" s="154">
        <v>53590</v>
      </c>
      <c r="E33" s="154">
        <v>53700</v>
      </c>
      <c r="F33" s="154">
        <f t="shared" si="0"/>
        <v>110</v>
      </c>
      <c r="G33" s="185" t="s">
        <v>951</v>
      </c>
    </row>
    <row r="34" spans="1:7" ht="15" customHeight="1" thickBot="1" x14ac:dyDescent="0.25">
      <c r="A34" s="24" t="s">
        <v>770</v>
      </c>
      <c r="B34" s="661" t="s">
        <v>1364</v>
      </c>
      <c r="C34" s="645" t="s">
        <v>1674</v>
      </c>
      <c r="D34" s="23">
        <v>12100</v>
      </c>
      <c r="E34" s="23">
        <v>12230</v>
      </c>
      <c r="F34" s="154">
        <f t="shared" si="0"/>
        <v>130</v>
      </c>
      <c r="G34" s="607"/>
    </row>
    <row r="35" spans="1:7" ht="15" customHeight="1" thickBot="1" x14ac:dyDescent="0.25">
      <c r="A35" s="152" t="s">
        <v>771</v>
      </c>
      <c r="B35" s="667" t="s">
        <v>1843</v>
      </c>
      <c r="C35" s="654" t="s">
        <v>1858</v>
      </c>
      <c r="D35" s="23">
        <v>9680</v>
      </c>
      <c r="E35" s="23">
        <v>9760</v>
      </c>
      <c r="F35" s="154">
        <f>E35-D35</f>
        <v>80</v>
      </c>
      <c r="G35" s="183"/>
    </row>
    <row r="36" spans="1:7" ht="15" customHeight="1" thickBot="1" x14ac:dyDescent="0.25">
      <c r="A36" s="24" t="s">
        <v>772</v>
      </c>
      <c r="B36" s="661" t="s">
        <v>1209</v>
      </c>
      <c r="C36" s="655" t="s">
        <v>1045</v>
      </c>
      <c r="D36" s="23">
        <v>65910</v>
      </c>
      <c r="E36" s="23">
        <v>66255</v>
      </c>
      <c r="F36" s="154">
        <f t="shared" ref="F36:F50" si="10">E36-D36</f>
        <v>345</v>
      </c>
      <c r="G36" s="186"/>
    </row>
    <row r="37" spans="1:7" ht="15" customHeight="1" thickBot="1" x14ac:dyDescent="0.25">
      <c r="A37" s="152" t="s">
        <v>773</v>
      </c>
      <c r="B37" s="667" t="s">
        <v>1210</v>
      </c>
      <c r="C37" s="654" t="s">
        <v>1859</v>
      </c>
      <c r="D37" s="23">
        <v>23985</v>
      </c>
      <c r="E37" s="23">
        <v>24245</v>
      </c>
      <c r="F37" s="154">
        <f t="shared" si="10"/>
        <v>260</v>
      </c>
      <c r="G37" s="235"/>
    </row>
    <row r="38" spans="1:7" ht="15" customHeight="1" thickBot="1" x14ac:dyDescent="0.25">
      <c r="A38" s="24" t="s">
        <v>774</v>
      </c>
      <c r="B38" s="661" t="s">
        <v>1211</v>
      </c>
      <c r="C38" s="655" t="s">
        <v>775</v>
      </c>
      <c r="D38" s="23">
        <v>86480</v>
      </c>
      <c r="E38" s="23">
        <v>87125</v>
      </c>
      <c r="F38" s="154">
        <f t="shared" si="10"/>
        <v>645</v>
      </c>
      <c r="G38" s="183"/>
    </row>
    <row r="39" spans="1:7" ht="15" customHeight="1" thickBot="1" x14ac:dyDescent="0.25">
      <c r="A39" s="152" t="s">
        <v>776</v>
      </c>
      <c r="B39" s="667" t="s">
        <v>1212</v>
      </c>
      <c r="C39" s="673" t="s">
        <v>1651</v>
      </c>
      <c r="D39" s="154">
        <v>9990</v>
      </c>
      <c r="E39" s="154">
        <v>10155</v>
      </c>
      <c r="F39" s="154">
        <f t="shared" ref="F39" si="11">E39-D39</f>
        <v>165</v>
      </c>
      <c r="G39" s="181"/>
    </row>
    <row r="40" spans="1:7" ht="13.5" customHeight="1" thickBot="1" x14ac:dyDescent="0.25">
      <c r="A40" s="24" t="s">
        <v>777</v>
      </c>
      <c r="B40" s="661" t="s">
        <v>1213</v>
      </c>
      <c r="C40" s="648" t="s">
        <v>778</v>
      </c>
      <c r="D40" s="154">
        <v>62520</v>
      </c>
      <c r="E40" s="154">
        <v>62695</v>
      </c>
      <c r="F40" s="154">
        <f t="shared" si="10"/>
        <v>175</v>
      </c>
      <c r="G40" s="183"/>
    </row>
    <row r="41" spans="1:7" ht="14.25" customHeight="1" thickBot="1" x14ac:dyDescent="0.25">
      <c r="A41" s="152" t="s">
        <v>779</v>
      </c>
      <c r="B41" s="677" t="s">
        <v>1214</v>
      </c>
      <c r="C41" s="649" t="s">
        <v>1860</v>
      </c>
      <c r="D41" s="154">
        <v>16395</v>
      </c>
      <c r="E41" s="154">
        <v>16610</v>
      </c>
      <c r="F41" s="154">
        <f>E41-D41</f>
        <v>215</v>
      </c>
      <c r="G41" s="183"/>
    </row>
    <row r="42" spans="1:7" ht="15" customHeight="1" thickBot="1" x14ac:dyDescent="0.25">
      <c r="A42" s="158" t="s">
        <v>780</v>
      </c>
      <c r="B42" s="661" t="s">
        <v>1215</v>
      </c>
      <c r="C42" s="648" t="s">
        <v>1861</v>
      </c>
      <c r="D42" s="154">
        <v>103360</v>
      </c>
      <c r="E42" s="154">
        <v>103760</v>
      </c>
      <c r="F42" s="154">
        <f t="shared" si="10"/>
        <v>400</v>
      </c>
      <c r="G42" s="184" t="s">
        <v>781</v>
      </c>
    </row>
    <row r="43" spans="1:7" ht="15" customHeight="1" thickBot="1" x14ac:dyDescent="0.25">
      <c r="A43" s="152" t="s">
        <v>782</v>
      </c>
      <c r="B43" s="667" t="s">
        <v>1216</v>
      </c>
      <c r="C43" s="649" t="s">
        <v>1485</v>
      </c>
      <c r="D43" s="154">
        <v>11450</v>
      </c>
      <c r="E43" s="154">
        <v>11715</v>
      </c>
      <c r="F43" s="154">
        <f t="shared" ref="F43" si="12">E43-D43</f>
        <v>265</v>
      </c>
      <c r="G43" s="183"/>
    </row>
    <row r="44" spans="1:7" ht="15" customHeight="1" thickBot="1" x14ac:dyDescent="0.25">
      <c r="A44" s="152" t="s">
        <v>783</v>
      </c>
      <c r="B44" s="661" t="s">
        <v>1844</v>
      </c>
      <c r="C44" s="655" t="s">
        <v>1009</v>
      </c>
      <c r="D44" s="23">
        <v>22595</v>
      </c>
      <c r="E44" s="23">
        <v>22705</v>
      </c>
      <c r="F44" s="154">
        <f t="shared" si="10"/>
        <v>110</v>
      </c>
      <c r="G44" s="146" t="s">
        <v>1007</v>
      </c>
    </row>
    <row r="45" spans="1:7" ht="15" customHeight="1" thickBot="1" x14ac:dyDescent="0.25">
      <c r="A45" s="152" t="s">
        <v>784</v>
      </c>
      <c r="B45" s="667" t="s">
        <v>1217</v>
      </c>
      <c r="C45" s="673" t="s">
        <v>1673</v>
      </c>
      <c r="D45" s="154">
        <v>18235</v>
      </c>
      <c r="E45" s="154">
        <v>18310</v>
      </c>
      <c r="F45" s="154">
        <f t="shared" si="10"/>
        <v>75</v>
      </c>
      <c r="G45" s="608"/>
    </row>
    <row r="46" spans="1:7" ht="15" customHeight="1" thickBot="1" x14ac:dyDescent="0.25">
      <c r="A46" s="24" t="s">
        <v>785</v>
      </c>
      <c r="B46" s="661" t="s">
        <v>1218</v>
      </c>
      <c r="C46" s="655" t="s">
        <v>1862</v>
      </c>
      <c r="D46" s="23">
        <v>30310</v>
      </c>
      <c r="E46" s="23">
        <v>30405</v>
      </c>
      <c r="F46" s="154">
        <f t="shared" si="10"/>
        <v>95</v>
      </c>
      <c r="G46" s="188"/>
    </row>
    <row r="47" spans="1:7" ht="15" customHeight="1" thickBot="1" x14ac:dyDescent="0.25">
      <c r="A47" s="161" t="s">
        <v>786</v>
      </c>
      <c r="B47" s="667" t="s">
        <v>1219</v>
      </c>
      <c r="C47" s="675" t="s">
        <v>1689</v>
      </c>
      <c r="D47" s="161">
        <v>7390</v>
      </c>
      <c r="E47" s="161">
        <v>7580</v>
      </c>
      <c r="F47" s="154">
        <f t="shared" ref="F47" si="13">E47-D47</f>
        <v>190</v>
      </c>
      <c r="G47" s="183"/>
    </row>
    <row r="48" spans="1:7" ht="15" customHeight="1" thickBot="1" x14ac:dyDescent="0.25">
      <c r="A48" s="23">
        <v>43</v>
      </c>
      <c r="B48" s="661" t="s">
        <v>1220</v>
      </c>
      <c r="C48" s="642" t="s">
        <v>1863</v>
      </c>
      <c r="D48" s="161">
        <v>23720</v>
      </c>
      <c r="E48" s="161">
        <v>23870</v>
      </c>
      <c r="F48" s="154">
        <f t="shared" si="10"/>
        <v>150</v>
      </c>
      <c r="G48" s="321"/>
    </row>
    <row r="49" spans="1:15" ht="15.75" customHeight="1" thickBot="1" x14ac:dyDescent="0.25">
      <c r="A49" s="23">
        <v>44</v>
      </c>
      <c r="B49" s="667" t="s">
        <v>1221</v>
      </c>
      <c r="C49" s="649" t="s">
        <v>1864</v>
      </c>
      <c r="D49" s="154">
        <v>32005</v>
      </c>
      <c r="E49" s="154">
        <v>32120</v>
      </c>
      <c r="F49" s="154">
        <f t="shared" si="10"/>
        <v>115</v>
      </c>
      <c r="G49" s="593"/>
      <c r="M49" t="s">
        <v>1366</v>
      </c>
    </row>
    <row r="50" spans="1:15" ht="15" customHeight="1" thickBot="1" x14ac:dyDescent="0.25">
      <c r="A50" s="22">
        <v>45</v>
      </c>
      <c r="B50" s="661" t="s">
        <v>1222</v>
      </c>
      <c r="C50" s="655" t="s">
        <v>1865</v>
      </c>
      <c r="D50" s="23">
        <v>17470</v>
      </c>
      <c r="E50" s="23">
        <v>17580</v>
      </c>
      <c r="F50" s="154">
        <f t="shared" si="10"/>
        <v>110</v>
      </c>
      <c r="G50" s="183"/>
    </row>
    <row r="51" spans="1:15" ht="15" customHeight="1" thickBot="1" x14ac:dyDescent="0.25">
      <c r="A51" s="32" t="s">
        <v>787</v>
      </c>
      <c r="B51" s="667" t="s">
        <v>1845</v>
      </c>
      <c r="C51" s="654" t="s">
        <v>1866</v>
      </c>
      <c r="D51" s="616">
        <v>68070</v>
      </c>
      <c r="E51" s="616">
        <v>68250</v>
      </c>
      <c r="F51" s="154">
        <f t="shared" ref="F51:F75" si="14">E51-D51</f>
        <v>180</v>
      </c>
      <c r="G51" s="185" t="s">
        <v>788</v>
      </c>
    </row>
    <row r="52" spans="1:15" ht="16.5" customHeight="1" thickBot="1" x14ac:dyDescent="0.25">
      <c r="A52" s="22">
        <v>47</v>
      </c>
      <c r="B52" s="661" t="s">
        <v>1081</v>
      </c>
      <c r="C52" s="655" t="s">
        <v>1867</v>
      </c>
      <c r="D52" s="154">
        <v>19410</v>
      </c>
      <c r="E52" s="154">
        <v>19760</v>
      </c>
      <c r="F52" s="154">
        <f t="shared" si="14"/>
        <v>350</v>
      </c>
      <c r="G52" s="314"/>
    </row>
    <row r="53" spans="1:15" ht="15" customHeight="1" thickBot="1" x14ac:dyDescent="0.25">
      <c r="A53" s="23">
        <v>48</v>
      </c>
      <c r="B53" s="667" t="s">
        <v>1223</v>
      </c>
      <c r="C53" s="649" t="s">
        <v>1868</v>
      </c>
      <c r="D53" s="154">
        <v>35335</v>
      </c>
      <c r="E53" s="154">
        <v>35460</v>
      </c>
      <c r="F53" s="154">
        <f t="shared" si="14"/>
        <v>125</v>
      </c>
    </row>
    <row r="54" spans="1:15" ht="15" customHeight="1" thickBot="1" x14ac:dyDescent="0.25">
      <c r="A54" s="22">
        <v>49</v>
      </c>
      <c r="B54" s="661" t="s">
        <v>1846</v>
      </c>
      <c r="C54" s="642" t="s">
        <v>1869</v>
      </c>
      <c r="D54" s="154">
        <v>37700</v>
      </c>
      <c r="E54" s="154">
        <v>37915</v>
      </c>
      <c r="F54" s="154">
        <f t="shared" si="14"/>
        <v>215</v>
      </c>
    </row>
    <row r="55" spans="1:15" ht="15" customHeight="1" thickBot="1" x14ac:dyDescent="0.25">
      <c r="A55" s="23">
        <v>50</v>
      </c>
      <c r="B55" s="661" t="s">
        <v>1224</v>
      </c>
      <c r="C55" s="641" t="s">
        <v>1870</v>
      </c>
      <c r="D55" s="154">
        <v>5240</v>
      </c>
      <c r="E55" s="154">
        <v>5460</v>
      </c>
      <c r="F55" s="154">
        <f t="shared" si="14"/>
        <v>220</v>
      </c>
      <c r="G55" s="34"/>
    </row>
    <row r="56" spans="1:15" ht="15.75" customHeight="1" thickBot="1" x14ac:dyDescent="0.25">
      <c r="A56" s="144" t="s">
        <v>789</v>
      </c>
      <c r="B56" s="661" t="s">
        <v>1225</v>
      </c>
      <c r="C56" s="640" t="s">
        <v>1871</v>
      </c>
      <c r="D56" s="281">
        <v>250830</v>
      </c>
      <c r="E56" s="281">
        <v>251560</v>
      </c>
      <c r="F56" s="23">
        <f t="shared" si="14"/>
        <v>730</v>
      </c>
    </row>
    <row r="57" spans="1:15" ht="15" customHeight="1" thickBot="1" x14ac:dyDescent="0.25">
      <c r="A57" s="24" t="s">
        <v>790</v>
      </c>
      <c r="B57" s="667" t="s">
        <v>1226</v>
      </c>
      <c r="C57" s="639" t="s">
        <v>1872</v>
      </c>
      <c r="D57" s="154">
        <v>31105</v>
      </c>
      <c r="E57" s="154">
        <v>31225</v>
      </c>
      <c r="F57" s="154">
        <f t="shared" si="14"/>
        <v>120</v>
      </c>
    </row>
    <row r="58" spans="1:15" ht="15" customHeight="1" thickBot="1" x14ac:dyDescent="0.25">
      <c r="A58" s="163" t="s">
        <v>791</v>
      </c>
      <c r="B58" s="661" t="s">
        <v>1227</v>
      </c>
      <c r="C58" s="639" t="s">
        <v>2006</v>
      </c>
      <c r="D58" s="26">
        <v>1960</v>
      </c>
      <c r="E58" s="26">
        <v>2570</v>
      </c>
      <c r="F58" s="154">
        <f t="shared" ref="F58" si="15">E58-D58</f>
        <v>610</v>
      </c>
      <c r="G58" s="302"/>
      <c r="O58" s="108"/>
    </row>
    <row r="59" spans="1:15" ht="15" customHeight="1" thickBot="1" x14ac:dyDescent="0.25">
      <c r="A59" s="163" t="s">
        <v>792</v>
      </c>
      <c r="B59" s="667" t="s">
        <v>1997</v>
      </c>
      <c r="C59" s="639" t="s">
        <v>1873</v>
      </c>
      <c r="D59" s="26">
        <v>65460</v>
      </c>
      <c r="E59" s="26">
        <v>65600</v>
      </c>
      <c r="F59" s="154">
        <f t="shared" si="14"/>
        <v>140</v>
      </c>
      <c r="G59" s="129"/>
    </row>
    <row r="60" spans="1:15" ht="15" customHeight="1" thickBot="1" x14ac:dyDescent="0.25">
      <c r="A60" s="163" t="s">
        <v>793</v>
      </c>
      <c r="B60" s="661" t="s">
        <v>1228</v>
      </c>
      <c r="C60" s="642" t="s">
        <v>1874</v>
      </c>
      <c r="D60" s="616">
        <v>36804</v>
      </c>
      <c r="E60" s="616">
        <v>36985</v>
      </c>
      <c r="F60" s="154">
        <f t="shared" si="14"/>
        <v>181</v>
      </c>
      <c r="G60" s="185" t="s">
        <v>794</v>
      </c>
    </row>
    <row r="61" spans="1:15" ht="15" customHeight="1" thickBot="1" x14ac:dyDescent="0.25">
      <c r="A61" s="24" t="s">
        <v>795</v>
      </c>
      <c r="B61" s="667" t="s">
        <v>1229</v>
      </c>
      <c r="C61" s="641" t="s">
        <v>1978</v>
      </c>
      <c r="D61" s="22">
        <v>2150</v>
      </c>
      <c r="E61" s="22">
        <v>2355</v>
      </c>
      <c r="F61" s="154">
        <f t="shared" ref="F61" si="16">E61-D61</f>
        <v>205</v>
      </c>
      <c r="G61" s="606"/>
    </row>
    <row r="62" spans="1:15" ht="15" customHeight="1" thickBot="1" x14ac:dyDescent="0.25">
      <c r="A62" s="24" t="s">
        <v>796</v>
      </c>
      <c r="B62" s="661" t="s">
        <v>1230</v>
      </c>
      <c r="C62" s="642" t="s">
        <v>1481</v>
      </c>
      <c r="D62" s="22">
        <v>7290</v>
      </c>
      <c r="E62" s="22">
        <v>7405</v>
      </c>
      <c r="F62" s="154">
        <f t="shared" ref="F62" si="17">E62-D62</f>
        <v>115</v>
      </c>
      <c r="G62" s="183"/>
    </row>
    <row r="63" spans="1:15" ht="15" customHeight="1" thickBot="1" x14ac:dyDescent="0.25">
      <c r="A63" s="24" t="s">
        <v>797</v>
      </c>
      <c r="B63" s="667" t="s">
        <v>1231</v>
      </c>
      <c r="C63" s="676" t="s">
        <v>967</v>
      </c>
      <c r="D63" s="281"/>
      <c r="E63" s="281"/>
      <c r="F63" s="594">
        <v>131</v>
      </c>
      <c r="G63" s="755">
        <v>48230</v>
      </c>
    </row>
    <row r="64" spans="1:15" ht="15" customHeight="1" thickBot="1" x14ac:dyDescent="0.25">
      <c r="A64" s="152" t="s">
        <v>798</v>
      </c>
      <c r="B64" s="661" t="s">
        <v>1847</v>
      </c>
      <c r="C64" s="640" t="s">
        <v>1875</v>
      </c>
      <c r="D64" s="23">
        <v>16820</v>
      </c>
      <c r="E64" s="23">
        <v>17045</v>
      </c>
      <c r="F64" s="154">
        <f t="shared" si="14"/>
        <v>225</v>
      </c>
      <c r="G64" s="183"/>
    </row>
    <row r="65" spans="1:15" ht="15" customHeight="1" thickBot="1" x14ac:dyDescent="0.25">
      <c r="A65" s="152" t="s">
        <v>1630</v>
      </c>
      <c r="B65" s="667" t="s">
        <v>1232</v>
      </c>
      <c r="C65" s="639" t="s">
        <v>1627</v>
      </c>
      <c r="D65" s="281">
        <v>5430</v>
      </c>
      <c r="E65" s="281">
        <v>5545</v>
      </c>
      <c r="F65" s="154">
        <f t="shared" ref="F65" si="18">E65-D65</f>
        <v>115</v>
      </c>
      <c r="G65" s="129"/>
    </row>
    <row r="66" spans="1:15" ht="15" customHeight="1" thickBot="1" x14ac:dyDescent="0.25">
      <c r="A66" s="152" t="s">
        <v>799</v>
      </c>
      <c r="B66" s="661" t="s">
        <v>1233</v>
      </c>
      <c r="C66" s="655" t="s">
        <v>1876</v>
      </c>
      <c r="D66" s="281">
        <v>20755</v>
      </c>
      <c r="E66" s="281">
        <v>20925</v>
      </c>
      <c r="F66" s="154">
        <f t="shared" si="14"/>
        <v>170</v>
      </c>
      <c r="G66" s="234"/>
    </row>
    <row r="67" spans="1:15" ht="15" customHeight="1" thickBot="1" x14ac:dyDescent="0.25">
      <c r="A67" s="152" t="s">
        <v>800</v>
      </c>
      <c r="B67" s="667" t="s">
        <v>1234</v>
      </c>
      <c r="C67" s="639" t="s">
        <v>1613</v>
      </c>
      <c r="D67" s="281">
        <v>22895</v>
      </c>
      <c r="E67" s="281">
        <v>23130</v>
      </c>
      <c r="F67" s="154">
        <f t="shared" ref="F67" si="19">E67-D67</f>
        <v>235</v>
      </c>
      <c r="G67" s="235"/>
    </row>
    <row r="68" spans="1:15" ht="15" customHeight="1" thickBot="1" x14ac:dyDescent="0.25">
      <c r="A68" s="229" t="s">
        <v>801</v>
      </c>
      <c r="B68" s="661" t="s">
        <v>1235</v>
      </c>
      <c r="C68" s="650" t="s">
        <v>1695</v>
      </c>
      <c r="D68" s="154">
        <v>4855</v>
      </c>
      <c r="E68" s="154">
        <v>5025</v>
      </c>
      <c r="F68" s="154">
        <f t="shared" ref="F68" si="20">E68-D68</f>
        <v>170</v>
      </c>
      <c r="G68" s="618"/>
    </row>
    <row r="69" spans="1:15" ht="15" customHeight="1" thickBot="1" x14ac:dyDescent="0.25">
      <c r="A69" s="174" t="s">
        <v>802</v>
      </c>
      <c r="B69" s="667" t="s">
        <v>1236</v>
      </c>
      <c r="C69" s="637" t="s">
        <v>1877</v>
      </c>
      <c r="D69" s="616"/>
      <c r="E69" s="616"/>
      <c r="F69" s="594">
        <v>430</v>
      </c>
      <c r="G69" s="705">
        <v>58495</v>
      </c>
    </row>
    <row r="70" spans="1:15" ht="15" customHeight="1" thickBot="1" x14ac:dyDescent="0.25">
      <c r="A70" s="152" t="s">
        <v>803</v>
      </c>
      <c r="B70" s="661" t="s">
        <v>1237</v>
      </c>
      <c r="C70" s="655" t="s">
        <v>1013</v>
      </c>
      <c r="D70" s="157">
        <v>19810</v>
      </c>
      <c r="E70" s="157">
        <v>19880</v>
      </c>
      <c r="F70" s="154">
        <f t="shared" si="14"/>
        <v>70</v>
      </c>
      <c r="G70" s="146" t="s">
        <v>1014</v>
      </c>
    </row>
    <row r="71" spans="1:15" ht="15" customHeight="1" thickBot="1" x14ac:dyDescent="0.25">
      <c r="A71" s="152" t="s">
        <v>804</v>
      </c>
      <c r="B71" s="667" t="s">
        <v>1238</v>
      </c>
      <c r="C71" s="639" t="s">
        <v>805</v>
      </c>
      <c r="D71" s="22">
        <v>33905</v>
      </c>
      <c r="E71" s="22">
        <v>34000</v>
      </c>
      <c r="F71" s="154">
        <f t="shared" si="14"/>
        <v>95</v>
      </c>
    </row>
    <row r="72" spans="1:15" ht="14.25" customHeight="1" thickBot="1" x14ac:dyDescent="0.25">
      <c r="A72" s="152" t="s">
        <v>806</v>
      </c>
      <c r="B72" s="661" t="s">
        <v>1239</v>
      </c>
      <c r="C72" s="655" t="s">
        <v>1878</v>
      </c>
      <c r="D72" s="23">
        <v>30720</v>
      </c>
      <c r="E72" s="23">
        <v>30775</v>
      </c>
      <c r="F72" s="154">
        <f t="shared" si="14"/>
        <v>55</v>
      </c>
      <c r="G72" s="321"/>
    </row>
    <row r="73" spans="1:15" ht="15" customHeight="1" thickBot="1" x14ac:dyDescent="0.25">
      <c r="A73" s="152" t="s">
        <v>807</v>
      </c>
      <c r="B73" s="661" t="s">
        <v>1240</v>
      </c>
      <c r="C73" s="654" t="s">
        <v>1557</v>
      </c>
      <c r="D73" s="23">
        <v>2910</v>
      </c>
      <c r="E73" s="23">
        <v>2960</v>
      </c>
      <c r="F73" s="154">
        <f t="shared" ref="F73" si="21">E73-D73</f>
        <v>50</v>
      </c>
    </row>
    <row r="74" spans="1:15" ht="15" customHeight="1" thickBot="1" x14ac:dyDescent="0.25">
      <c r="A74" s="152" t="s">
        <v>1576</v>
      </c>
      <c r="B74" s="678" t="s">
        <v>1241</v>
      </c>
      <c r="C74" s="152" t="s">
        <v>2000</v>
      </c>
      <c r="D74" s="23">
        <v>3685</v>
      </c>
      <c r="E74" s="23">
        <v>3825</v>
      </c>
      <c r="F74" s="154">
        <f t="shared" ref="F74" si="22">E74-D74</f>
        <v>140</v>
      </c>
      <c r="G74" s="826" t="s">
        <v>2001</v>
      </c>
      <c r="H74" s="827"/>
      <c r="I74" s="827"/>
      <c r="J74" s="827"/>
      <c r="K74" s="827"/>
      <c r="L74" s="827"/>
      <c r="M74" s="827"/>
      <c r="N74" s="827"/>
      <c r="O74" s="827"/>
    </row>
    <row r="75" spans="1:15" ht="15" customHeight="1" thickBot="1" x14ac:dyDescent="0.25">
      <c r="A75" s="152" t="s">
        <v>808</v>
      </c>
      <c r="B75" s="680" t="s">
        <v>1242</v>
      </c>
      <c r="C75" s="654" t="s">
        <v>1884</v>
      </c>
      <c r="D75" s="23">
        <v>5045</v>
      </c>
      <c r="E75" s="23">
        <v>5050</v>
      </c>
      <c r="F75" s="154">
        <f t="shared" si="14"/>
        <v>5</v>
      </c>
      <c r="G75" s="596" t="s">
        <v>1607</v>
      </c>
    </row>
    <row r="76" spans="1:15" ht="15" customHeight="1" thickBot="1" x14ac:dyDescent="0.25">
      <c r="A76" s="24" t="s">
        <v>809</v>
      </c>
      <c r="B76" s="667" t="s">
        <v>1243</v>
      </c>
      <c r="C76" s="654" t="s">
        <v>1885</v>
      </c>
      <c r="D76" s="23">
        <v>49690</v>
      </c>
      <c r="E76" s="23">
        <v>50260</v>
      </c>
      <c r="F76" s="154">
        <f>E76-D76</f>
        <v>570</v>
      </c>
      <c r="G76" s="354"/>
    </row>
    <row r="77" spans="1:15" ht="15" customHeight="1" thickBot="1" x14ac:dyDescent="0.25">
      <c r="A77" s="152" t="s">
        <v>810</v>
      </c>
      <c r="B77" s="661" t="s">
        <v>1399</v>
      </c>
      <c r="C77" s="681" t="s">
        <v>1886</v>
      </c>
      <c r="D77" s="557">
        <v>10200</v>
      </c>
      <c r="E77" s="557">
        <v>10420</v>
      </c>
      <c r="F77" s="567">
        <f t="shared" ref="F77:F82" si="23">E77-D77</f>
        <v>220</v>
      </c>
      <c r="G77" s="185"/>
    </row>
    <row r="78" spans="1:15" ht="15" customHeight="1" thickBot="1" x14ac:dyDescent="0.25">
      <c r="A78" s="24" t="s">
        <v>812</v>
      </c>
      <c r="B78" s="667" t="s">
        <v>1244</v>
      </c>
      <c r="C78" s="654" t="s">
        <v>1887</v>
      </c>
      <c r="D78" s="281">
        <v>10575</v>
      </c>
      <c r="E78" s="281">
        <v>10715</v>
      </c>
      <c r="F78" s="154">
        <f t="shared" si="23"/>
        <v>140</v>
      </c>
      <c r="G78" s="185" t="s">
        <v>811</v>
      </c>
    </row>
    <row r="79" spans="1:15" ht="15" customHeight="1" thickBot="1" x14ac:dyDescent="0.25">
      <c r="A79" s="152" t="s">
        <v>813</v>
      </c>
      <c r="B79" s="661" t="s">
        <v>1245</v>
      </c>
      <c r="C79" s="682" t="s">
        <v>1692</v>
      </c>
      <c r="D79" s="23">
        <v>6170</v>
      </c>
      <c r="E79" s="23">
        <v>6350</v>
      </c>
      <c r="F79" s="154">
        <f t="shared" si="23"/>
        <v>180</v>
      </c>
      <c r="G79" s="613"/>
    </row>
    <row r="80" spans="1:15" ht="15" customHeight="1" thickBot="1" x14ac:dyDescent="0.25">
      <c r="A80" s="24" t="s">
        <v>814</v>
      </c>
      <c r="B80" s="667" t="s">
        <v>1246</v>
      </c>
      <c r="C80" s="646" t="s">
        <v>1707</v>
      </c>
      <c r="D80" s="23">
        <v>4665</v>
      </c>
      <c r="E80" s="23">
        <v>4860</v>
      </c>
      <c r="F80" s="154">
        <f t="shared" ref="F80" si="24">E80-D80</f>
        <v>195</v>
      </c>
      <c r="G80" s="630" t="s">
        <v>1706</v>
      </c>
    </row>
    <row r="81" spans="1:10" ht="15" customHeight="1" thickBot="1" x14ac:dyDescent="0.25">
      <c r="A81" s="152" t="s">
        <v>815</v>
      </c>
      <c r="B81" s="661" t="s">
        <v>1240</v>
      </c>
      <c r="C81" s="682" t="s">
        <v>1888</v>
      </c>
      <c r="D81" s="23">
        <v>9455</v>
      </c>
      <c r="E81" s="23">
        <v>9555</v>
      </c>
      <c r="F81" s="154">
        <f t="shared" si="23"/>
        <v>100</v>
      </c>
    </row>
    <row r="82" spans="1:10" ht="15" customHeight="1" thickBot="1" x14ac:dyDescent="0.25">
      <c r="A82" s="24" t="s">
        <v>816</v>
      </c>
      <c r="B82" s="667" t="s">
        <v>1247</v>
      </c>
      <c r="C82" s="646" t="s">
        <v>1889</v>
      </c>
      <c r="D82" s="23">
        <v>1510</v>
      </c>
      <c r="E82" s="23">
        <v>1570</v>
      </c>
      <c r="F82" s="154">
        <f t="shared" si="23"/>
        <v>60</v>
      </c>
      <c r="G82" s="601"/>
    </row>
    <row r="83" spans="1:10" ht="17.25" customHeight="1" thickBot="1" x14ac:dyDescent="0.25">
      <c r="A83" s="152" t="s">
        <v>817</v>
      </c>
      <c r="B83" s="661" t="s">
        <v>1248</v>
      </c>
      <c r="C83" s="682" t="s">
        <v>1890</v>
      </c>
      <c r="D83" s="23">
        <v>14750</v>
      </c>
      <c r="E83" s="23">
        <v>14805</v>
      </c>
      <c r="F83" s="154">
        <f t="shared" ref="F83:F103" si="25">E83-D83</f>
        <v>55</v>
      </c>
      <c r="G83" s="547"/>
    </row>
    <row r="84" spans="1:10" ht="15" customHeight="1" thickBot="1" x14ac:dyDescent="0.25">
      <c r="A84" s="152" t="s">
        <v>818</v>
      </c>
      <c r="B84" s="667" t="s">
        <v>1249</v>
      </c>
      <c r="C84" s="646" t="s">
        <v>1631</v>
      </c>
      <c r="D84" s="23">
        <v>30</v>
      </c>
      <c r="E84" s="23">
        <v>30</v>
      </c>
      <c r="F84" s="616">
        <f t="shared" ref="F84" si="26">E84-D84</f>
        <v>0</v>
      </c>
      <c r="G84" s="601" t="s">
        <v>1607</v>
      </c>
    </row>
    <row r="85" spans="1:10" ht="15" customHeight="1" thickBot="1" x14ac:dyDescent="0.25">
      <c r="A85" s="152" t="s">
        <v>819</v>
      </c>
      <c r="B85" s="661" t="s">
        <v>1250</v>
      </c>
      <c r="C85" s="654" t="s">
        <v>960</v>
      </c>
      <c r="D85" s="23">
        <v>24480</v>
      </c>
      <c r="E85" s="23">
        <v>24645</v>
      </c>
      <c r="F85" s="154">
        <f t="shared" si="25"/>
        <v>165</v>
      </c>
      <c r="G85" s="549"/>
    </row>
    <row r="86" spans="1:10" ht="14.25" customHeight="1" thickBot="1" x14ac:dyDescent="0.25">
      <c r="A86" s="24" t="s">
        <v>820</v>
      </c>
      <c r="B86" s="683" t="s">
        <v>1251</v>
      </c>
      <c r="C86" s="684" t="s">
        <v>1891</v>
      </c>
      <c r="D86" s="23">
        <v>26355</v>
      </c>
      <c r="E86" s="23">
        <v>26480</v>
      </c>
      <c r="F86" s="154">
        <f t="shared" si="25"/>
        <v>125</v>
      </c>
      <c r="G86" s="550"/>
    </row>
    <row r="87" spans="1:10" ht="15" customHeight="1" thickBot="1" x14ac:dyDescent="0.25">
      <c r="A87" s="301" t="s">
        <v>821</v>
      </c>
      <c r="B87" s="679" t="s">
        <v>1879</v>
      </c>
      <c r="C87" s="685" t="s">
        <v>1892</v>
      </c>
      <c r="D87" s="281">
        <v>8005</v>
      </c>
      <c r="E87" s="281">
        <v>8090</v>
      </c>
      <c r="F87" s="154">
        <f t="shared" si="25"/>
        <v>85</v>
      </c>
      <c r="G87" s="551" t="s">
        <v>1052</v>
      </c>
    </row>
    <row r="88" spans="1:10" ht="15" customHeight="1" thickBot="1" x14ac:dyDescent="0.25">
      <c r="A88" s="152" t="s">
        <v>822</v>
      </c>
      <c r="B88" s="667" t="s">
        <v>1252</v>
      </c>
      <c r="C88" s="686" t="s">
        <v>1893</v>
      </c>
      <c r="D88" s="23">
        <v>2855</v>
      </c>
      <c r="E88" s="23">
        <v>2890</v>
      </c>
      <c r="F88" s="154">
        <f t="shared" si="25"/>
        <v>35</v>
      </c>
      <c r="G88" s="547"/>
    </row>
    <row r="89" spans="1:10" ht="15" customHeight="1" thickBot="1" x14ac:dyDescent="0.25">
      <c r="A89" s="152" t="s">
        <v>1699</v>
      </c>
      <c r="B89" s="661" t="s">
        <v>1253</v>
      </c>
      <c r="C89" s="687" t="s">
        <v>1894</v>
      </c>
      <c r="D89" s="23">
        <v>27500</v>
      </c>
      <c r="E89" s="23">
        <v>28010</v>
      </c>
      <c r="F89" s="154">
        <f t="shared" ref="F89" si="27">E89-D89</f>
        <v>510</v>
      </c>
      <c r="G89" s="547"/>
    </row>
    <row r="90" spans="1:10" ht="15" customHeight="1" thickBot="1" x14ac:dyDescent="0.25">
      <c r="A90" s="24" t="s">
        <v>823</v>
      </c>
      <c r="B90" s="667" t="s">
        <v>1254</v>
      </c>
      <c r="C90" s="649" t="s">
        <v>1895</v>
      </c>
      <c r="D90" s="23">
        <v>26445</v>
      </c>
      <c r="E90" s="23">
        <v>26500</v>
      </c>
      <c r="F90" s="154">
        <f t="shared" si="25"/>
        <v>55</v>
      </c>
      <c r="G90" s="530"/>
    </row>
    <row r="91" spans="1:10" ht="14.25" customHeight="1" thickBot="1" x14ac:dyDescent="0.25">
      <c r="A91" s="168" t="s">
        <v>824</v>
      </c>
      <c r="B91" s="661" t="s">
        <v>1255</v>
      </c>
      <c r="C91" s="688" t="s">
        <v>1896</v>
      </c>
      <c r="D91" s="154">
        <v>60890</v>
      </c>
      <c r="E91" s="154">
        <v>61270</v>
      </c>
      <c r="F91" s="154">
        <f t="shared" si="25"/>
        <v>380</v>
      </c>
    </row>
    <row r="92" spans="1:10" ht="15" customHeight="1" thickBot="1" x14ac:dyDescent="0.25">
      <c r="A92" s="24" t="s">
        <v>825</v>
      </c>
      <c r="B92" s="667" t="s">
        <v>1256</v>
      </c>
      <c r="C92" s="649" t="s">
        <v>1897</v>
      </c>
      <c r="D92" s="23">
        <v>37850</v>
      </c>
      <c r="E92" s="23">
        <v>38090</v>
      </c>
      <c r="F92" s="154">
        <f t="shared" si="25"/>
        <v>240</v>
      </c>
      <c r="G92" s="547"/>
    </row>
    <row r="93" spans="1:10" ht="15" customHeight="1" thickBot="1" x14ac:dyDescent="0.25">
      <c r="A93" s="152" t="s">
        <v>826</v>
      </c>
      <c r="B93" s="661" t="s">
        <v>1257</v>
      </c>
      <c r="C93" s="689" t="s">
        <v>1898</v>
      </c>
      <c r="D93" s="23"/>
      <c r="E93" s="23"/>
      <c r="F93" s="594">
        <v>220</v>
      </c>
      <c r="G93" s="548">
        <v>22515</v>
      </c>
    </row>
    <row r="94" spans="1:10" ht="15" customHeight="1" thickBot="1" x14ac:dyDescent="0.25">
      <c r="A94" s="24" t="s">
        <v>827</v>
      </c>
      <c r="B94" s="667" t="s">
        <v>1258</v>
      </c>
      <c r="C94" s="673" t="s">
        <v>1899</v>
      </c>
      <c r="D94" s="23">
        <v>14460</v>
      </c>
      <c r="E94" s="23">
        <v>14610</v>
      </c>
      <c r="F94" s="154">
        <f t="shared" si="25"/>
        <v>150</v>
      </c>
      <c r="G94" s="321"/>
    </row>
    <row r="95" spans="1:10" ht="15" customHeight="1" thickBot="1" x14ac:dyDescent="0.25">
      <c r="A95" s="152" t="s">
        <v>1387</v>
      </c>
      <c r="B95" s="661" t="s">
        <v>1259</v>
      </c>
      <c r="C95" s="687" t="s">
        <v>1900</v>
      </c>
      <c r="D95" s="23">
        <v>16940</v>
      </c>
      <c r="E95" s="23">
        <v>17215</v>
      </c>
      <c r="F95" s="154">
        <f t="shared" si="25"/>
        <v>275</v>
      </c>
      <c r="G95" s="216"/>
      <c r="H95" s="120"/>
      <c r="I95" s="120"/>
      <c r="J95" s="120"/>
    </row>
    <row r="96" spans="1:10" ht="15" customHeight="1" thickBot="1" x14ac:dyDescent="0.25">
      <c r="A96" s="152" t="s">
        <v>828</v>
      </c>
      <c r="B96" s="667" t="s">
        <v>1260</v>
      </c>
      <c r="C96" s="673" t="s">
        <v>1614</v>
      </c>
      <c r="D96" s="23">
        <v>5555</v>
      </c>
      <c r="E96" s="23">
        <v>5610</v>
      </c>
      <c r="F96" s="154">
        <f t="shared" ref="F96" si="28">E96-D96</f>
        <v>55</v>
      </c>
      <c r="G96" s="110"/>
    </row>
    <row r="97" spans="1:15" ht="15" customHeight="1" thickBot="1" x14ac:dyDescent="0.25">
      <c r="A97" s="152" t="s">
        <v>1623</v>
      </c>
      <c r="B97" s="661" t="s">
        <v>1261</v>
      </c>
      <c r="C97" s="689" t="s">
        <v>1484</v>
      </c>
      <c r="D97" s="23">
        <v>30635</v>
      </c>
      <c r="E97" s="23">
        <v>30965</v>
      </c>
      <c r="F97" s="154">
        <f t="shared" ref="F97" si="29">E97-D97</f>
        <v>330</v>
      </c>
      <c r="G97" s="34"/>
    </row>
    <row r="98" spans="1:15" ht="15" customHeight="1" thickBot="1" x14ac:dyDescent="0.25">
      <c r="A98" s="24" t="s">
        <v>829</v>
      </c>
      <c r="B98" s="667" t="s">
        <v>1262</v>
      </c>
      <c r="C98" s="649" t="s">
        <v>1901</v>
      </c>
      <c r="D98" s="23">
        <v>7185</v>
      </c>
      <c r="E98" s="23">
        <v>7290</v>
      </c>
      <c r="F98" s="154">
        <f t="shared" si="25"/>
        <v>105</v>
      </c>
      <c r="G98" s="503"/>
    </row>
    <row r="99" spans="1:15" ht="15" customHeight="1" thickBot="1" x14ac:dyDescent="0.25">
      <c r="A99" s="191" t="s">
        <v>830</v>
      </c>
      <c r="B99" s="661" t="s">
        <v>1263</v>
      </c>
      <c r="C99" s="690" t="s">
        <v>1902</v>
      </c>
      <c r="D99" s="23">
        <v>39695</v>
      </c>
      <c r="E99" s="23">
        <v>40120</v>
      </c>
      <c r="F99" s="154">
        <f>E99-D99</f>
        <v>425</v>
      </c>
      <c r="G99" s="820" t="s">
        <v>968</v>
      </c>
    </row>
    <row r="100" spans="1:15" ht="15" customHeight="1" thickBot="1" x14ac:dyDescent="0.25">
      <c r="A100" s="191" t="s">
        <v>831</v>
      </c>
      <c r="B100" s="667" t="s">
        <v>1264</v>
      </c>
      <c r="C100" s="654" t="s">
        <v>1903</v>
      </c>
      <c r="D100" s="23">
        <v>28485</v>
      </c>
      <c r="E100" s="23">
        <v>28740</v>
      </c>
      <c r="F100" s="154">
        <f t="shared" si="25"/>
        <v>255</v>
      </c>
      <c r="G100" s="821"/>
    </row>
    <row r="101" spans="1:15" ht="15" customHeight="1" thickBot="1" x14ac:dyDescent="0.25">
      <c r="A101" s="191" t="s">
        <v>832</v>
      </c>
      <c r="B101" s="661" t="s">
        <v>1265</v>
      </c>
      <c r="C101" s="682" t="s">
        <v>1904</v>
      </c>
      <c r="D101" s="23">
        <v>25650</v>
      </c>
      <c r="E101" s="23">
        <v>26075</v>
      </c>
      <c r="F101" s="154">
        <f t="shared" ref="F101" si="30">E101-D101</f>
        <v>425</v>
      </c>
      <c r="G101" s="821"/>
    </row>
    <row r="102" spans="1:15" ht="15" customHeight="1" thickBot="1" x14ac:dyDescent="0.25">
      <c r="A102" s="191" t="s">
        <v>833</v>
      </c>
      <c r="B102" s="667" t="s">
        <v>1266</v>
      </c>
      <c r="C102" s="649" t="s">
        <v>1905</v>
      </c>
      <c r="D102" s="23">
        <v>14010</v>
      </c>
      <c r="E102" s="23">
        <v>14215</v>
      </c>
      <c r="F102" s="154">
        <f t="shared" ref="F102" si="31">E102-D102</f>
        <v>205</v>
      </c>
      <c r="G102" s="822"/>
    </row>
    <row r="103" spans="1:15" ht="16.5" customHeight="1" thickBot="1" x14ac:dyDescent="0.25">
      <c r="A103" s="152" t="s">
        <v>834</v>
      </c>
      <c r="B103" s="679" t="s">
        <v>1880</v>
      </c>
      <c r="C103" s="691" t="s">
        <v>1906</v>
      </c>
      <c r="D103" s="23">
        <v>12625</v>
      </c>
      <c r="E103" s="23">
        <v>12785</v>
      </c>
      <c r="F103" s="154">
        <f t="shared" si="25"/>
        <v>160</v>
      </c>
      <c r="G103" s="349"/>
    </row>
    <row r="104" spans="1:15" ht="15" customHeight="1" thickBot="1" x14ac:dyDescent="0.25">
      <c r="A104" s="24" t="s">
        <v>835</v>
      </c>
      <c r="B104" s="667" t="s">
        <v>1267</v>
      </c>
      <c r="C104" s="649" t="s">
        <v>1907</v>
      </c>
      <c r="D104" s="154">
        <v>22250</v>
      </c>
      <c r="E104" s="154">
        <v>22400</v>
      </c>
      <c r="F104" s="154">
        <f t="shared" ref="F104:F126" si="32">E104-D104</f>
        <v>150</v>
      </c>
    </row>
    <row r="105" spans="1:15" ht="15" customHeight="1" thickBot="1" x14ac:dyDescent="0.25">
      <c r="A105" s="24" t="s">
        <v>836</v>
      </c>
      <c r="B105" s="661" t="s">
        <v>1268</v>
      </c>
      <c r="C105" s="689" t="s">
        <v>1696</v>
      </c>
      <c r="D105" s="154">
        <v>2855</v>
      </c>
      <c r="E105" s="154">
        <v>2940</v>
      </c>
      <c r="F105" s="154">
        <f t="shared" ref="F105" si="33">E105-D105</f>
        <v>85</v>
      </c>
      <c r="G105" s="129"/>
    </row>
    <row r="106" spans="1:15" ht="15" customHeight="1" thickBot="1" x14ac:dyDescent="0.25">
      <c r="A106" s="144" t="s">
        <v>837</v>
      </c>
      <c r="B106" s="667" t="s">
        <v>1269</v>
      </c>
      <c r="C106" s="692" t="s">
        <v>1635</v>
      </c>
      <c r="D106" s="30">
        <v>7520</v>
      </c>
      <c r="E106" s="30">
        <v>7670</v>
      </c>
      <c r="F106" s="154">
        <f t="shared" ref="F106" si="34">E106-D106</f>
        <v>150</v>
      </c>
    </row>
    <row r="107" spans="1:15" ht="15" customHeight="1" thickBot="1" x14ac:dyDescent="0.25">
      <c r="A107" s="144" t="s">
        <v>838</v>
      </c>
      <c r="B107" s="661" t="s">
        <v>1270</v>
      </c>
      <c r="C107" s="694" t="s">
        <v>1615</v>
      </c>
      <c r="D107" s="30">
        <v>5480</v>
      </c>
      <c r="E107" s="30">
        <v>5480</v>
      </c>
      <c r="F107" s="616">
        <f t="shared" ref="F107" si="35">E107-D107</f>
        <v>0</v>
      </c>
      <c r="G107" s="601" t="s">
        <v>1607</v>
      </c>
    </row>
    <row r="108" spans="1:15" ht="15.75" customHeight="1" thickBot="1" x14ac:dyDescent="0.25">
      <c r="A108" s="192" t="s">
        <v>839</v>
      </c>
      <c r="B108" s="693" t="s">
        <v>1881</v>
      </c>
      <c r="C108" s="639" t="s">
        <v>1908</v>
      </c>
      <c r="D108" s="725">
        <v>95015</v>
      </c>
      <c r="E108" s="725">
        <v>95140</v>
      </c>
      <c r="F108" s="616">
        <f t="shared" si="32"/>
        <v>125</v>
      </c>
      <c r="G108" s="704" t="s">
        <v>968</v>
      </c>
    </row>
    <row r="109" spans="1:15" ht="15" customHeight="1" thickBot="1" x14ac:dyDescent="0.25">
      <c r="A109" s="191" t="s">
        <v>840</v>
      </c>
      <c r="B109" s="661" t="s">
        <v>1271</v>
      </c>
      <c r="C109" s="691" t="s">
        <v>1909</v>
      </c>
      <c r="D109" s="747">
        <v>34940</v>
      </c>
      <c r="E109" s="747">
        <v>34940</v>
      </c>
      <c r="F109" s="616">
        <f t="shared" si="32"/>
        <v>0</v>
      </c>
      <c r="G109" s="634" t="s">
        <v>2015</v>
      </c>
    </row>
    <row r="110" spans="1:15" ht="16.5" customHeight="1" thickBot="1" x14ac:dyDescent="0.25">
      <c r="A110" s="192" t="s">
        <v>841</v>
      </c>
      <c r="B110" s="667" t="s">
        <v>1272</v>
      </c>
      <c r="C110" s="641" t="s">
        <v>1702</v>
      </c>
      <c r="D110" s="173">
        <v>9665</v>
      </c>
      <c r="E110" s="173">
        <v>9860</v>
      </c>
      <c r="F110" s="154">
        <f t="shared" ref="F110" si="36">E110-D110</f>
        <v>195</v>
      </c>
      <c r="G110" s="625" t="s">
        <v>1701</v>
      </c>
    </row>
    <row r="111" spans="1:15" ht="15" customHeight="1" thickBot="1" x14ac:dyDescent="0.25">
      <c r="A111" s="191" t="s">
        <v>842</v>
      </c>
      <c r="B111" s="679" t="s">
        <v>1882</v>
      </c>
      <c r="C111" s="688" t="s">
        <v>1910</v>
      </c>
      <c r="D111" s="616">
        <v>21275</v>
      </c>
      <c r="E111" s="616">
        <v>21790</v>
      </c>
      <c r="F111" s="154">
        <f>E111-D111</f>
        <v>515</v>
      </c>
      <c r="G111" s="626"/>
    </row>
    <row r="112" spans="1:15" ht="15" customHeight="1" thickBot="1" x14ac:dyDescent="0.25">
      <c r="A112" s="163" t="s">
        <v>1687</v>
      </c>
      <c r="B112" s="667" t="s">
        <v>1676</v>
      </c>
      <c r="C112" s="641" t="s">
        <v>1675</v>
      </c>
      <c r="D112" s="23">
        <v>3695</v>
      </c>
      <c r="E112" s="23">
        <v>3835</v>
      </c>
      <c r="F112" s="154">
        <f>E112-D112</f>
        <v>140</v>
      </c>
      <c r="G112" s="185" t="s">
        <v>843</v>
      </c>
      <c r="O112" s="503"/>
    </row>
    <row r="113" spans="1:7" ht="15" customHeight="1" thickBot="1" x14ac:dyDescent="0.25">
      <c r="A113" s="163" t="s">
        <v>844</v>
      </c>
      <c r="B113" s="661" t="s">
        <v>1274</v>
      </c>
      <c r="C113" s="688" t="s">
        <v>1911</v>
      </c>
      <c r="D113" s="23">
        <v>17145</v>
      </c>
      <c r="E113" s="23">
        <v>17430</v>
      </c>
      <c r="F113" s="154">
        <f>E113-D113</f>
        <v>285</v>
      </c>
    </row>
    <row r="114" spans="1:7" ht="15" customHeight="1" thickBot="1" x14ac:dyDescent="0.25">
      <c r="A114" s="163" t="s">
        <v>1624</v>
      </c>
      <c r="B114" s="693" t="s">
        <v>1883</v>
      </c>
      <c r="C114" s="639" t="s">
        <v>1616</v>
      </c>
      <c r="D114" s="154">
        <v>8830</v>
      </c>
      <c r="E114" s="154">
        <v>9220</v>
      </c>
      <c r="F114" s="154">
        <f t="shared" ref="F114" si="37">E114-D114</f>
        <v>390</v>
      </c>
    </row>
    <row r="115" spans="1:7" ht="15" customHeight="1" thickBot="1" x14ac:dyDescent="0.25">
      <c r="A115" s="152" t="s">
        <v>845</v>
      </c>
      <c r="B115" s="661" t="s">
        <v>1275</v>
      </c>
      <c r="C115" s="688" t="s">
        <v>1912</v>
      </c>
      <c r="D115" s="154">
        <v>44475</v>
      </c>
      <c r="E115" s="154">
        <v>44670</v>
      </c>
      <c r="F115" s="154">
        <f t="shared" ref="F115" si="38">E115-D115</f>
        <v>195</v>
      </c>
    </row>
    <row r="116" spans="1:7" ht="15" customHeight="1" thickBot="1" x14ac:dyDescent="0.25">
      <c r="A116" s="144" t="s">
        <v>846</v>
      </c>
      <c r="B116" s="667" t="s">
        <v>1276</v>
      </c>
      <c r="C116" s="692" t="s">
        <v>1913</v>
      </c>
      <c r="D116" s="22">
        <v>34435</v>
      </c>
      <c r="E116" s="22">
        <v>34555</v>
      </c>
      <c r="F116" s="154">
        <f t="shared" si="32"/>
        <v>120</v>
      </c>
    </row>
    <row r="117" spans="1:7" ht="15" customHeight="1" thickBot="1" x14ac:dyDescent="0.25">
      <c r="A117" s="144" t="s">
        <v>847</v>
      </c>
      <c r="B117" s="661" t="s">
        <v>1608</v>
      </c>
      <c r="C117" s="694" t="s">
        <v>1914</v>
      </c>
      <c r="D117" s="30">
        <v>92990</v>
      </c>
      <c r="E117" s="30">
        <v>93395</v>
      </c>
      <c r="F117" s="154">
        <f t="shared" si="32"/>
        <v>405</v>
      </c>
      <c r="G117" s="530"/>
    </row>
    <row r="118" spans="1:7" ht="15" customHeight="1" thickBot="1" x14ac:dyDescent="0.25">
      <c r="A118" s="172" t="s">
        <v>848</v>
      </c>
      <c r="B118" s="667" t="s">
        <v>1381</v>
      </c>
      <c r="C118" s="641" t="s">
        <v>1915</v>
      </c>
      <c r="D118" s="154">
        <v>36435</v>
      </c>
      <c r="E118" s="154">
        <v>36700</v>
      </c>
      <c r="F118" s="154">
        <f t="shared" si="32"/>
        <v>265</v>
      </c>
      <c r="G118" s="303"/>
    </row>
    <row r="119" spans="1:7" ht="15" customHeight="1" thickBot="1" x14ac:dyDescent="0.25">
      <c r="A119" s="24" t="s">
        <v>849</v>
      </c>
      <c r="B119" s="661" t="s">
        <v>1277</v>
      </c>
      <c r="C119" s="759" t="s">
        <v>2016</v>
      </c>
      <c r="D119" s="154">
        <v>265</v>
      </c>
      <c r="E119" s="154">
        <v>550</v>
      </c>
      <c r="F119" s="154">
        <f t="shared" ref="F119" si="39">E119-D119</f>
        <v>285</v>
      </c>
      <c r="G119" s="129"/>
    </row>
    <row r="120" spans="1:7" ht="15" customHeight="1" thickBot="1" x14ac:dyDescent="0.25">
      <c r="A120" s="24" t="s">
        <v>850</v>
      </c>
      <c r="B120" s="695" t="s">
        <v>1916</v>
      </c>
      <c r="C120" s="698" t="s">
        <v>1928</v>
      </c>
      <c r="D120" s="154">
        <v>84445</v>
      </c>
      <c r="E120" s="154">
        <v>84670</v>
      </c>
      <c r="F120" s="154">
        <f t="shared" si="32"/>
        <v>225</v>
      </c>
      <c r="G120" t="s">
        <v>493</v>
      </c>
    </row>
    <row r="121" spans="1:7" s="8" customFormat="1" ht="13.5" customHeight="1" thickBot="1" x14ac:dyDescent="0.25">
      <c r="A121" s="163" t="s">
        <v>851</v>
      </c>
      <c r="B121" s="677" t="s">
        <v>1917</v>
      </c>
      <c r="C121" s="639" t="s">
        <v>1929</v>
      </c>
      <c r="D121" s="23">
        <v>81070</v>
      </c>
      <c r="E121" s="23">
        <v>81330</v>
      </c>
      <c r="F121" s="154">
        <f t="shared" si="32"/>
        <v>260</v>
      </c>
      <c r="G121" s="193" t="s">
        <v>985</v>
      </c>
    </row>
    <row r="122" spans="1:7" ht="15" customHeight="1" thickBot="1" x14ac:dyDescent="0.25">
      <c r="A122" s="24" t="s">
        <v>852</v>
      </c>
      <c r="B122" s="695" t="s">
        <v>1278</v>
      </c>
      <c r="C122" s="691" t="s">
        <v>1930</v>
      </c>
      <c r="D122" s="154">
        <v>14090</v>
      </c>
      <c r="E122" s="154">
        <v>14360</v>
      </c>
      <c r="F122" s="154">
        <f t="shared" si="32"/>
        <v>270</v>
      </c>
      <c r="G122" s="354" t="s">
        <v>1405</v>
      </c>
    </row>
    <row r="123" spans="1:7" ht="12.75" customHeight="1" thickBot="1" x14ac:dyDescent="0.25">
      <c r="A123" s="24" t="s">
        <v>853</v>
      </c>
      <c r="B123" s="677" t="s">
        <v>1279</v>
      </c>
      <c r="C123" s="641" t="s">
        <v>1931</v>
      </c>
      <c r="D123" s="154">
        <v>4185</v>
      </c>
      <c r="E123" s="154">
        <v>4275</v>
      </c>
      <c r="F123" s="154">
        <f t="shared" ref="F123" si="40">E123-D123</f>
        <v>90</v>
      </c>
    </row>
    <row r="124" spans="1:7" ht="15" customHeight="1" thickBot="1" x14ac:dyDescent="0.25">
      <c r="A124" s="24" t="s">
        <v>854</v>
      </c>
      <c r="B124" s="695" t="s">
        <v>1280</v>
      </c>
      <c r="C124" s="688" t="s">
        <v>1632</v>
      </c>
      <c r="D124" s="154">
        <v>6870</v>
      </c>
      <c r="E124" s="154">
        <v>7020</v>
      </c>
      <c r="F124" s="154">
        <f t="shared" ref="F124" si="41">E124-D124</f>
        <v>150</v>
      </c>
    </row>
    <row r="125" spans="1:7" ht="12.75" customHeight="1" thickBot="1" x14ac:dyDescent="0.25">
      <c r="A125" s="14" t="s">
        <v>855</v>
      </c>
      <c r="B125" s="677" t="s">
        <v>1281</v>
      </c>
      <c r="C125" s="639" t="s">
        <v>1932</v>
      </c>
      <c r="D125" s="154">
        <v>8200</v>
      </c>
      <c r="E125" s="154">
        <v>8370</v>
      </c>
      <c r="F125" s="154">
        <f t="shared" si="32"/>
        <v>170</v>
      </c>
    </row>
    <row r="126" spans="1:7" ht="15" customHeight="1" thickBot="1" x14ac:dyDescent="0.25">
      <c r="A126" s="24" t="s">
        <v>856</v>
      </c>
      <c r="B126" s="695" t="s">
        <v>1282</v>
      </c>
      <c r="C126" s="690" t="s">
        <v>1618</v>
      </c>
      <c r="D126" s="154">
        <v>28420</v>
      </c>
      <c r="E126" s="154">
        <v>28630</v>
      </c>
      <c r="F126" s="154">
        <f t="shared" si="32"/>
        <v>210</v>
      </c>
    </row>
    <row r="127" spans="1:7" ht="15" customHeight="1" thickBot="1" x14ac:dyDescent="0.25">
      <c r="A127" s="144" t="s">
        <v>857</v>
      </c>
      <c r="B127" s="677" t="s">
        <v>1283</v>
      </c>
      <c r="C127" s="692" t="s">
        <v>1933</v>
      </c>
      <c r="D127" s="22">
        <v>54090</v>
      </c>
      <c r="E127" s="22">
        <v>54570</v>
      </c>
      <c r="F127" s="154">
        <f>E127-D127</f>
        <v>480</v>
      </c>
    </row>
    <row r="128" spans="1:7" ht="15" customHeight="1" thickBot="1" x14ac:dyDescent="0.25">
      <c r="A128" s="144" t="s">
        <v>858</v>
      </c>
      <c r="B128" s="695" t="s">
        <v>1284</v>
      </c>
      <c r="C128" s="694" t="s">
        <v>1700</v>
      </c>
      <c r="D128" s="22">
        <v>5500</v>
      </c>
      <c r="E128" s="22">
        <v>5875</v>
      </c>
      <c r="F128" s="154">
        <f>E128-D128</f>
        <v>375</v>
      </c>
      <c r="G128" s="624" t="s">
        <v>1701</v>
      </c>
    </row>
    <row r="129" spans="1:7" ht="12.75" customHeight="1" thickBot="1" x14ac:dyDescent="0.25">
      <c r="A129" s="24" t="s">
        <v>859</v>
      </c>
      <c r="B129" s="677" t="s">
        <v>1285</v>
      </c>
      <c r="C129" s="639" t="s">
        <v>1934</v>
      </c>
      <c r="D129" s="154">
        <v>14240</v>
      </c>
      <c r="E129" s="154">
        <v>14375</v>
      </c>
      <c r="F129" s="154">
        <f t="shared" ref="F129:F157" si="42">E129-D129</f>
        <v>135</v>
      </c>
    </row>
    <row r="130" spans="1:7" ht="15" customHeight="1" thickBot="1" x14ac:dyDescent="0.25">
      <c r="A130" s="24" t="s">
        <v>860</v>
      </c>
      <c r="B130" s="697" t="s">
        <v>1658</v>
      </c>
      <c r="C130" s="691" t="s">
        <v>1661</v>
      </c>
      <c r="D130" s="154">
        <v>9085</v>
      </c>
      <c r="E130" s="154">
        <v>9370</v>
      </c>
      <c r="F130" s="154">
        <f t="shared" ref="F130" si="43">E130-D130</f>
        <v>285</v>
      </c>
      <c r="G130" s="568"/>
    </row>
    <row r="131" spans="1:7" ht="15" customHeight="1" thickBot="1" x14ac:dyDescent="0.25">
      <c r="A131" s="163" t="s">
        <v>861</v>
      </c>
      <c r="B131" s="677" t="s">
        <v>1286</v>
      </c>
      <c r="C131" s="641" t="s">
        <v>1935</v>
      </c>
      <c r="D131" s="154">
        <v>7265</v>
      </c>
      <c r="E131" s="154">
        <v>7350</v>
      </c>
      <c r="F131" s="154">
        <f t="shared" si="42"/>
        <v>85</v>
      </c>
      <c r="G131" s="530"/>
    </row>
    <row r="132" spans="1:7" ht="15" customHeight="1" thickBot="1" x14ac:dyDescent="0.25">
      <c r="A132" s="163" t="s">
        <v>862</v>
      </c>
      <c r="B132" s="695" t="s">
        <v>1287</v>
      </c>
      <c r="C132" s="688" t="s">
        <v>1617</v>
      </c>
      <c r="D132" s="154">
        <v>8500</v>
      </c>
      <c r="E132" s="154">
        <v>8675</v>
      </c>
      <c r="F132" s="154">
        <f t="shared" ref="F132" si="44">E132-D132</f>
        <v>175</v>
      </c>
    </row>
    <row r="133" spans="1:7" ht="15" customHeight="1" thickBot="1" x14ac:dyDescent="0.25">
      <c r="A133" s="163" t="s">
        <v>863</v>
      </c>
      <c r="B133" s="677" t="s">
        <v>1288</v>
      </c>
      <c r="C133" s="641" t="s">
        <v>1936</v>
      </c>
      <c r="D133" s="154">
        <v>17600</v>
      </c>
      <c r="E133" s="154">
        <v>17730</v>
      </c>
      <c r="F133" s="154">
        <f t="shared" si="42"/>
        <v>130</v>
      </c>
    </row>
    <row r="134" spans="1:7" ht="15" customHeight="1" thickBot="1" x14ac:dyDescent="0.25">
      <c r="A134" s="163" t="s">
        <v>864</v>
      </c>
      <c r="B134" s="695" t="s">
        <v>1289</v>
      </c>
      <c r="C134" s="688" t="s">
        <v>1937</v>
      </c>
      <c r="D134" s="154">
        <v>16245</v>
      </c>
      <c r="E134" s="154">
        <v>16420</v>
      </c>
      <c r="F134" s="154">
        <f t="shared" si="42"/>
        <v>175</v>
      </c>
    </row>
    <row r="135" spans="1:7" ht="15" customHeight="1" thickBot="1" x14ac:dyDescent="0.25">
      <c r="A135" s="27" t="s">
        <v>865</v>
      </c>
      <c r="B135" s="677" t="s">
        <v>1290</v>
      </c>
      <c r="C135" s="654" t="s">
        <v>1010</v>
      </c>
      <c r="D135" s="557">
        <v>29340</v>
      </c>
      <c r="E135" s="557">
        <v>29435</v>
      </c>
      <c r="F135" s="154">
        <f t="shared" si="42"/>
        <v>95</v>
      </c>
      <c r="G135" s="146" t="s">
        <v>1007</v>
      </c>
    </row>
    <row r="136" spans="1:7" ht="14.25" customHeight="1" thickBot="1" x14ac:dyDescent="0.25">
      <c r="A136" s="152" t="s">
        <v>866</v>
      </c>
      <c r="B136" s="695" t="s">
        <v>1291</v>
      </c>
      <c r="C136" s="688" t="s">
        <v>1938</v>
      </c>
      <c r="D136" s="557">
        <v>56100</v>
      </c>
      <c r="E136" s="557">
        <v>56320</v>
      </c>
      <c r="F136" s="23">
        <f t="shared" si="42"/>
        <v>220</v>
      </c>
    </row>
    <row r="137" spans="1:7" ht="15" customHeight="1" thickBot="1" x14ac:dyDescent="0.25">
      <c r="A137" s="144" t="s">
        <v>867</v>
      </c>
      <c r="B137" s="677" t="s">
        <v>1292</v>
      </c>
      <c r="C137" s="692" t="s">
        <v>1939</v>
      </c>
      <c r="D137" s="557">
        <v>26680</v>
      </c>
      <c r="E137" s="557">
        <v>26910</v>
      </c>
      <c r="F137" s="154">
        <f t="shared" si="42"/>
        <v>230</v>
      </c>
      <c r="G137" s="321"/>
    </row>
    <row r="138" spans="1:7" ht="15" customHeight="1" thickBot="1" x14ac:dyDescent="0.25">
      <c r="A138" s="144" t="s">
        <v>868</v>
      </c>
      <c r="B138" s="695" t="s">
        <v>1293</v>
      </c>
      <c r="C138" s="694" t="s">
        <v>1940</v>
      </c>
      <c r="D138" s="569">
        <v>25510</v>
      </c>
      <c r="E138" s="569">
        <v>25750</v>
      </c>
      <c r="F138" s="154">
        <f t="shared" si="42"/>
        <v>240</v>
      </c>
    </row>
    <row r="139" spans="1:7" ht="15" customHeight="1" thickBot="1" x14ac:dyDescent="0.25">
      <c r="A139" s="172" t="s">
        <v>869</v>
      </c>
      <c r="B139" s="677" t="s">
        <v>1294</v>
      </c>
      <c r="C139" s="641" t="s">
        <v>870</v>
      </c>
      <c r="D139" s="154">
        <v>39055</v>
      </c>
      <c r="E139" s="154">
        <v>39185</v>
      </c>
      <c r="F139" s="154">
        <f t="shared" si="42"/>
        <v>130</v>
      </c>
      <c r="G139" s="185" t="s">
        <v>871</v>
      </c>
    </row>
    <row r="140" spans="1:7" ht="15" customHeight="1" thickBot="1" x14ac:dyDescent="0.25">
      <c r="A140" s="24" t="s">
        <v>872</v>
      </c>
      <c r="B140" s="695" t="s">
        <v>1408</v>
      </c>
      <c r="C140" s="691" t="s">
        <v>873</v>
      </c>
      <c r="D140" s="21">
        <v>17320</v>
      </c>
      <c r="E140" s="21">
        <v>17465</v>
      </c>
      <c r="F140" s="154">
        <f t="shared" si="42"/>
        <v>145</v>
      </c>
      <c r="G140" s="115"/>
    </row>
    <row r="141" spans="1:7" ht="15" customHeight="1" thickBot="1" x14ac:dyDescent="0.25">
      <c r="A141" s="24" t="s">
        <v>874</v>
      </c>
      <c r="B141" s="677" t="s">
        <v>1918</v>
      </c>
      <c r="C141" s="641" t="s">
        <v>1628</v>
      </c>
      <c r="D141" s="154">
        <v>7510</v>
      </c>
      <c r="E141" s="154">
        <v>7570</v>
      </c>
      <c r="F141" s="154">
        <f t="shared" ref="F141" si="45">E141-D141</f>
        <v>60</v>
      </c>
    </row>
    <row r="142" spans="1:7" ht="15" customHeight="1" thickBot="1" x14ac:dyDescent="0.25">
      <c r="A142" s="24" t="s">
        <v>875</v>
      </c>
      <c r="B142" s="695" t="s">
        <v>1295</v>
      </c>
      <c r="C142" s="688" t="s">
        <v>1941</v>
      </c>
      <c r="D142" s="154">
        <v>24335</v>
      </c>
      <c r="E142" s="154">
        <v>24465</v>
      </c>
      <c r="F142" s="154">
        <f t="shared" si="42"/>
        <v>130</v>
      </c>
    </row>
    <row r="143" spans="1:7" ht="15" customHeight="1" thickBot="1" x14ac:dyDescent="0.25">
      <c r="A143" s="24" t="s">
        <v>876</v>
      </c>
      <c r="B143" s="677" t="s">
        <v>1296</v>
      </c>
      <c r="C143" s="641" t="s">
        <v>877</v>
      </c>
      <c r="D143" s="154">
        <v>40190</v>
      </c>
      <c r="E143" s="154">
        <v>40310</v>
      </c>
      <c r="F143" s="154">
        <f t="shared" si="42"/>
        <v>120</v>
      </c>
    </row>
    <row r="144" spans="1:7" ht="15" customHeight="1" thickBot="1" x14ac:dyDescent="0.25">
      <c r="A144" s="191" t="s">
        <v>878</v>
      </c>
      <c r="B144" s="695" t="s">
        <v>1297</v>
      </c>
      <c r="C144" s="688" t="s">
        <v>1942</v>
      </c>
      <c r="D144" s="23">
        <v>51640</v>
      </c>
      <c r="E144" s="23">
        <v>52165</v>
      </c>
      <c r="F144" s="154">
        <f>E144-D144</f>
        <v>525</v>
      </c>
      <c r="G144" s="820" t="s">
        <v>968</v>
      </c>
    </row>
    <row r="145" spans="1:8" ht="15" customHeight="1" thickBot="1" x14ac:dyDescent="0.25">
      <c r="A145" s="192" t="s">
        <v>879</v>
      </c>
      <c r="B145" s="677" t="s">
        <v>1609</v>
      </c>
      <c r="C145" s="639" t="s">
        <v>1943</v>
      </c>
      <c r="D145" s="23">
        <v>8715</v>
      </c>
      <c r="E145" s="23">
        <v>8870</v>
      </c>
      <c r="F145" s="154">
        <f>E145-D145</f>
        <v>155</v>
      </c>
      <c r="G145" s="821"/>
    </row>
    <row r="146" spans="1:8" ht="15" customHeight="1" thickBot="1" x14ac:dyDescent="0.25">
      <c r="A146" s="194" t="s">
        <v>880</v>
      </c>
      <c r="B146" s="695" t="s">
        <v>1298</v>
      </c>
      <c r="C146" s="688" t="s">
        <v>1482</v>
      </c>
      <c r="D146" s="23">
        <v>10190</v>
      </c>
      <c r="E146" s="23">
        <v>10390</v>
      </c>
      <c r="F146" s="154">
        <f>E146-D146</f>
        <v>200</v>
      </c>
      <c r="G146" s="821"/>
    </row>
    <row r="147" spans="1:8" ht="15" customHeight="1" thickBot="1" x14ac:dyDescent="0.25">
      <c r="A147" s="191" t="s">
        <v>881</v>
      </c>
      <c r="B147" s="677" t="s">
        <v>1299</v>
      </c>
      <c r="C147" s="639" t="s">
        <v>1944</v>
      </c>
      <c r="D147" s="154">
        <v>26335</v>
      </c>
      <c r="E147" s="154">
        <v>26610</v>
      </c>
      <c r="F147" s="154">
        <f>E147-D147</f>
        <v>275</v>
      </c>
      <c r="G147" s="822"/>
    </row>
    <row r="148" spans="1:8" ht="15" customHeight="1" thickBot="1" x14ac:dyDescent="0.25">
      <c r="A148" s="144" t="s">
        <v>882</v>
      </c>
      <c r="B148" s="695" t="s">
        <v>1919</v>
      </c>
      <c r="C148" s="699" t="s">
        <v>1945</v>
      </c>
      <c r="D148" s="22">
        <v>12450</v>
      </c>
      <c r="E148" s="22">
        <v>12520</v>
      </c>
      <c r="F148" s="154">
        <f>E148-D148</f>
        <v>70</v>
      </c>
      <c r="G148" s="185" t="s">
        <v>883</v>
      </c>
    </row>
    <row r="149" spans="1:8" ht="15" customHeight="1" thickBot="1" x14ac:dyDescent="0.25">
      <c r="A149" s="144" t="s">
        <v>884</v>
      </c>
      <c r="B149" s="677" t="s">
        <v>1301</v>
      </c>
      <c r="C149" s="673" t="s">
        <v>1946</v>
      </c>
      <c r="D149" s="26">
        <v>38860</v>
      </c>
      <c r="E149" s="26">
        <v>38990</v>
      </c>
      <c r="F149" s="154">
        <f t="shared" si="42"/>
        <v>130</v>
      </c>
    </row>
    <row r="150" spans="1:8" ht="15" customHeight="1" thickBot="1" x14ac:dyDescent="0.25">
      <c r="A150" s="24" t="s">
        <v>885</v>
      </c>
      <c r="B150" s="695" t="s">
        <v>1302</v>
      </c>
      <c r="C150" s="694" t="s">
        <v>1947</v>
      </c>
      <c r="D150" s="725">
        <v>37445</v>
      </c>
      <c r="E150" s="725">
        <v>37600</v>
      </c>
      <c r="F150" s="616">
        <f t="shared" ref="F150" si="46">E150-D150</f>
        <v>155</v>
      </c>
      <c r="G150" s="503"/>
    </row>
    <row r="151" spans="1:8" ht="15" customHeight="1" thickBot="1" x14ac:dyDescent="0.25">
      <c r="A151" s="24" t="s">
        <v>886</v>
      </c>
      <c r="B151" s="677" t="s">
        <v>1303</v>
      </c>
      <c r="C151" s="639" t="s">
        <v>984</v>
      </c>
      <c r="D151" s="154">
        <v>42065</v>
      </c>
      <c r="E151" s="154">
        <v>42275</v>
      </c>
      <c r="F151" s="154">
        <f t="shared" si="42"/>
        <v>210</v>
      </c>
      <c r="G151" s="196" t="s">
        <v>978</v>
      </c>
    </row>
    <row r="152" spans="1:8" ht="15" customHeight="1" thickBot="1" x14ac:dyDescent="0.25">
      <c r="A152" s="163" t="s">
        <v>887</v>
      </c>
      <c r="B152" s="695" t="s">
        <v>1304</v>
      </c>
      <c r="C152" s="691" t="s">
        <v>1948</v>
      </c>
      <c r="D152" s="154">
        <v>21760</v>
      </c>
      <c r="E152" s="154">
        <v>21925</v>
      </c>
      <c r="F152" s="154">
        <f t="shared" si="42"/>
        <v>165</v>
      </c>
    </row>
    <row r="153" spans="1:8" ht="15" customHeight="1" thickBot="1" x14ac:dyDescent="0.25">
      <c r="A153" s="191" t="s">
        <v>888</v>
      </c>
      <c r="B153" s="677" t="s">
        <v>1305</v>
      </c>
      <c r="C153" s="639" t="s">
        <v>1949</v>
      </c>
      <c r="D153" s="616">
        <v>1405</v>
      </c>
      <c r="E153" s="616">
        <v>1405</v>
      </c>
      <c r="F153" s="154">
        <f t="shared" si="42"/>
        <v>0</v>
      </c>
      <c r="G153" s="503" t="s">
        <v>1607</v>
      </c>
      <c r="H153" s="823" t="s">
        <v>986</v>
      </c>
    </row>
    <row r="154" spans="1:8" ht="15" customHeight="1" thickBot="1" x14ac:dyDescent="0.25">
      <c r="A154" s="191" t="s">
        <v>889</v>
      </c>
      <c r="B154" s="695" t="s">
        <v>1306</v>
      </c>
      <c r="C154" s="688" t="s">
        <v>983</v>
      </c>
      <c r="D154" s="154">
        <v>26880</v>
      </c>
      <c r="E154" s="154">
        <v>27180</v>
      </c>
      <c r="F154" s="154">
        <f t="shared" si="42"/>
        <v>300</v>
      </c>
      <c r="G154" s="197" t="s">
        <v>981</v>
      </c>
      <c r="H154" s="824"/>
    </row>
    <row r="155" spans="1:8" ht="15" customHeight="1" thickBot="1" x14ac:dyDescent="0.25">
      <c r="A155" s="192" t="s">
        <v>890</v>
      </c>
      <c r="B155" s="677" t="s">
        <v>1920</v>
      </c>
      <c r="C155" s="639" t="s">
        <v>1950</v>
      </c>
      <c r="D155" s="23">
        <v>70750</v>
      </c>
      <c r="E155" s="23">
        <v>71055</v>
      </c>
      <c r="F155" s="154">
        <f t="shared" si="42"/>
        <v>305</v>
      </c>
      <c r="H155" s="824"/>
    </row>
    <row r="156" spans="1:8" ht="15" customHeight="1" thickBot="1" x14ac:dyDescent="0.25">
      <c r="A156" s="194" t="s">
        <v>891</v>
      </c>
      <c r="B156" s="695" t="s">
        <v>1921</v>
      </c>
      <c r="C156" s="688" t="s">
        <v>1383</v>
      </c>
      <c r="D156" s="154">
        <v>21395</v>
      </c>
      <c r="E156" s="154">
        <v>21745</v>
      </c>
      <c r="F156" s="154">
        <f t="shared" si="42"/>
        <v>350</v>
      </c>
      <c r="G156" s="332" t="s">
        <v>1012</v>
      </c>
      <c r="H156" s="824"/>
    </row>
    <row r="157" spans="1:8" ht="15" customHeight="1" thickBot="1" x14ac:dyDescent="0.25">
      <c r="A157" s="152" t="s">
        <v>892</v>
      </c>
      <c r="B157" s="695" t="s">
        <v>1307</v>
      </c>
      <c r="C157" s="639" t="s">
        <v>1040</v>
      </c>
      <c r="D157" s="154">
        <v>33540</v>
      </c>
      <c r="E157" s="154">
        <v>33790</v>
      </c>
      <c r="F157" s="154">
        <f t="shared" si="42"/>
        <v>250</v>
      </c>
      <c r="G157" s="185" t="s">
        <v>1039</v>
      </c>
    </row>
    <row r="158" spans="1:8" ht="15" customHeight="1" thickBot="1" x14ac:dyDescent="0.25">
      <c r="A158" s="144" t="s">
        <v>893</v>
      </c>
      <c r="B158" s="696" t="s">
        <v>1308</v>
      </c>
      <c r="C158" s="700" t="s">
        <v>1714</v>
      </c>
      <c r="D158" s="26">
        <v>2290</v>
      </c>
      <c r="E158" s="26">
        <v>2475</v>
      </c>
      <c r="F158" s="154">
        <f>E158-D158</f>
        <v>185</v>
      </c>
    </row>
    <row r="159" spans="1:8" ht="15" customHeight="1" thickBot="1" x14ac:dyDescent="0.25">
      <c r="A159" s="144" t="s">
        <v>1693</v>
      </c>
      <c r="B159" s="695" t="s">
        <v>1309</v>
      </c>
      <c r="C159" s="673" t="s">
        <v>1951</v>
      </c>
      <c r="D159" s="26">
        <v>6735</v>
      </c>
      <c r="E159" s="26">
        <v>6775</v>
      </c>
      <c r="F159" s="154">
        <f>E159-D159</f>
        <v>40</v>
      </c>
    </row>
    <row r="160" spans="1:8" ht="15" customHeight="1" thickBot="1" x14ac:dyDescent="0.25">
      <c r="A160" s="172" t="s">
        <v>894</v>
      </c>
      <c r="B160" s="696" t="s">
        <v>1310</v>
      </c>
      <c r="C160" s="642" t="s">
        <v>1690</v>
      </c>
      <c r="D160" s="21">
        <v>9570</v>
      </c>
      <c r="E160" s="21">
        <v>9895</v>
      </c>
      <c r="F160" s="154">
        <f t="shared" ref="F160" si="47">E160-D160</f>
        <v>325</v>
      </c>
      <c r="G160" s="606"/>
    </row>
    <row r="161" spans="1:10" ht="15" customHeight="1" thickBot="1" x14ac:dyDescent="0.25">
      <c r="A161" s="24" t="s">
        <v>895</v>
      </c>
      <c r="B161" s="695" t="s">
        <v>1310</v>
      </c>
      <c r="C161" s="641" t="s">
        <v>896</v>
      </c>
      <c r="D161" s="21">
        <v>90625</v>
      </c>
      <c r="E161" s="21">
        <v>90695</v>
      </c>
      <c r="F161" s="154">
        <f t="shared" ref="F161:F165" si="48">E161-D161</f>
        <v>70</v>
      </c>
    </row>
    <row r="162" spans="1:10" ht="15" customHeight="1" thickBot="1" x14ac:dyDescent="0.25">
      <c r="A162" s="24" t="s">
        <v>897</v>
      </c>
      <c r="B162" s="696" t="s">
        <v>1311</v>
      </c>
      <c r="C162" s="642" t="s">
        <v>1952</v>
      </c>
      <c r="D162" s="154">
        <v>68040</v>
      </c>
      <c r="E162" s="154">
        <v>68425</v>
      </c>
      <c r="F162" s="154">
        <f t="shared" si="48"/>
        <v>385</v>
      </c>
    </row>
    <row r="163" spans="1:10" ht="15" customHeight="1" thickBot="1" x14ac:dyDescent="0.25">
      <c r="A163" s="163" t="s">
        <v>898</v>
      </c>
      <c r="B163" s="695" t="s">
        <v>1312</v>
      </c>
      <c r="C163" s="639" t="s">
        <v>1619</v>
      </c>
      <c r="D163" s="154">
        <v>16785</v>
      </c>
      <c r="E163" s="154">
        <v>17140</v>
      </c>
      <c r="F163" s="154">
        <f t="shared" ref="F163" si="49">E163-D163</f>
        <v>355</v>
      </c>
    </row>
    <row r="164" spans="1:10" ht="15" customHeight="1" thickBot="1" x14ac:dyDescent="0.25">
      <c r="A164" s="24" t="s">
        <v>899</v>
      </c>
      <c r="B164" s="696" t="s">
        <v>1313</v>
      </c>
      <c r="C164" s="642" t="s">
        <v>1953</v>
      </c>
      <c r="D164" s="154">
        <v>46205</v>
      </c>
      <c r="E164" s="154">
        <v>46260</v>
      </c>
      <c r="F164" s="154">
        <f>E164-D164</f>
        <v>55</v>
      </c>
      <c r="G164" s="354"/>
    </row>
    <row r="165" spans="1:10" ht="15" customHeight="1" thickBot="1" x14ac:dyDescent="0.25">
      <c r="A165" s="24" t="s">
        <v>900</v>
      </c>
      <c r="B165" s="695" t="s">
        <v>1314</v>
      </c>
      <c r="C165" s="639" t="s">
        <v>1954</v>
      </c>
      <c r="D165" s="616">
        <v>28880</v>
      </c>
      <c r="E165" s="616">
        <v>28880</v>
      </c>
      <c r="F165" s="616">
        <f t="shared" si="48"/>
        <v>0</v>
      </c>
      <c r="G165" s="302"/>
    </row>
    <row r="166" spans="1:10" ht="15" customHeight="1" thickBot="1" x14ac:dyDescent="0.25">
      <c r="A166" s="163" t="s">
        <v>901</v>
      </c>
      <c r="B166" s="696" t="s">
        <v>1315</v>
      </c>
      <c r="C166" s="640" t="s">
        <v>1955</v>
      </c>
      <c r="D166" s="281">
        <v>21040</v>
      </c>
      <c r="E166" s="281">
        <v>21175</v>
      </c>
      <c r="F166" s="154">
        <f>E166-D166</f>
        <v>135</v>
      </c>
      <c r="G166" s="287"/>
    </row>
    <row r="167" spans="1:10" ht="15" customHeight="1" thickBot="1" x14ac:dyDescent="0.25">
      <c r="A167" s="14" t="s">
        <v>903</v>
      </c>
      <c r="B167" s="695" t="s">
        <v>1316</v>
      </c>
      <c r="C167" s="639" t="s">
        <v>941</v>
      </c>
      <c r="D167" s="616">
        <v>49985</v>
      </c>
      <c r="E167" s="616">
        <v>50120</v>
      </c>
      <c r="F167" s="616">
        <f t="shared" ref="F167:F172" si="50">E167-D167</f>
        <v>135</v>
      </c>
      <c r="G167" s="183" t="s">
        <v>902</v>
      </c>
    </row>
    <row r="168" spans="1:10" ht="15" customHeight="1" thickBot="1" x14ac:dyDescent="0.25">
      <c r="A168" s="25" t="s">
        <v>904</v>
      </c>
      <c r="B168" s="696" t="s">
        <v>1317</v>
      </c>
      <c r="C168" s="645" t="s">
        <v>1956</v>
      </c>
      <c r="D168" s="23">
        <v>12075</v>
      </c>
      <c r="E168" s="23">
        <v>12240</v>
      </c>
      <c r="F168" s="154">
        <f t="shared" si="50"/>
        <v>165</v>
      </c>
      <c r="G168" s="290"/>
    </row>
    <row r="169" spans="1:10" ht="15" customHeight="1" thickBot="1" x14ac:dyDescent="0.25">
      <c r="A169" s="144" t="s">
        <v>905</v>
      </c>
      <c r="B169" s="695" t="s">
        <v>1318</v>
      </c>
      <c r="C169" s="692" t="s">
        <v>1957</v>
      </c>
      <c r="D169" s="22">
        <v>11530</v>
      </c>
      <c r="E169" s="22">
        <v>11685</v>
      </c>
      <c r="F169" s="154">
        <f t="shared" si="50"/>
        <v>155</v>
      </c>
      <c r="G169" s="321" t="s">
        <v>1379</v>
      </c>
    </row>
    <row r="170" spans="1:10" ht="15" customHeight="1" thickBot="1" x14ac:dyDescent="0.25">
      <c r="A170" s="144" t="s">
        <v>906</v>
      </c>
      <c r="B170" s="696" t="s">
        <v>1922</v>
      </c>
      <c r="C170" s="674" t="s">
        <v>1629</v>
      </c>
      <c r="D170" s="154">
        <v>8540</v>
      </c>
      <c r="E170" s="154">
        <v>8640</v>
      </c>
      <c r="F170" s="154">
        <f t="shared" ref="F170" si="51">E170-D170</f>
        <v>100</v>
      </c>
    </row>
    <row r="171" spans="1:10" ht="15" customHeight="1" thickBot="1" x14ac:dyDescent="0.25">
      <c r="A171" s="158" t="s">
        <v>907</v>
      </c>
      <c r="B171" s="695" t="s">
        <v>1300</v>
      </c>
      <c r="C171" s="639" t="s">
        <v>942</v>
      </c>
      <c r="D171" s="154">
        <v>67285</v>
      </c>
      <c r="E171" s="154">
        <v>67710</v>
      </c>
      <c r="F171" s="154">
        <f t="shared" si="50"/>
        <v>425</v>
      </c>
    </row>
    <row r="172" spans="1:10" ht="15" customHeight="1" thickBot="1" x14ac:dyDescent="0.25">
      <c r="A172" s="24" t="s">
        <v>908</v>
      </c>
      <c r="B172" s="696" t="s">
        <v>1319</v>
      </c>
      <c r="C172" s="642" t="s">
        <v>943</v>
      </c>
      <c r="D172" s="21">
        <v>37755</v>
      </c>
      <c r="E172" s="21">
        <v>38045</v>
      </c>
      <c r="F172" s="154">
        <f t="shared" si="50"/>
        <v>290</v>
      </c>
    </row>
    <row r="173" spans="1:10" ht="15" customHeight="1" thickBot="1" x14ac:dyDescent="0.25">
      <c r="A173" s="163" t="s">
        <v>909</v>
      </c>
      <c r="B173" s="695" t="s">
        <v>1313</v>
      </c>
      <c r="C173" s="641" t="s">
        <v>1958</v>
      </c>
      <c r="D173" s="21">
        <v>16210</v>
      </c>
      <c r="E173" s="21">
        <v>16695</v>
      </c>
      <c r="F173" s="154">
        <f t="shared" ref="F173" si="52">E173-D173</f>
        <v>485</v>
      </c>
    </row>
    <row r="174" spans="1:10" ht="15" customHeight="1" thickBot="1" x14ac:dyDescent="0.25">
      <c r="A174" s="24" t="s">
        <v>910</v>
      </c>
      <c r="B174" s="696" t="s">
        <v>1320</v>
      </c>
      <c r="C174" s="640" t="s">
        <v>1959</v>
      </c>
      <c r="D174" s="154">
        <v>8550</v>
      </c>
      <c r="E174" s="154">
        <v>8690</v>
      </c>
      <c r="F174" s="154">
        <f>E174-D174</f>
        <v>140</v>
      </c>
    </row>
    <row r="175" spans="1:10" ht="15" customHeight="1" thickBot="1" x14ac:dyDescent="0.25">
      <c r="A175" s="24" t="s">
        <v>911</v>
      </c>
      <c r="B175" s="695" t="s">
        <v>1321</v>
      </c>
      <c r="C175" s="641" t="s">
        <v>1960</v>
      </c>
      <c r="D175" s="154">
        <v>50730</v>
      </c>
      <c r="E175" s="154">
        <v>50930</v>
      </c>
      <c r="F175" s="154">
        <f>E175-D175</f>
        <v>200</v>
      </c>
      <c r="G175" s="185"/>
      <c r="H175" s="181"/>
      <c r="I175" s="181"/>
      <c r="J175" s="181"/>
    </row>
    <row r="176" spans="1:10" ht="15" customHeight="1" thickBot="1" x14ac:dyDescent="0.25">
      <c r="A176" s="163" t="s">
        <v>913</v>
      </c>
      <c r="B176" s="696" t="s">
        <v>1322</v>
      </c>
      <c r="C176" s="640" t="s">
        <v>944</v>
      </c>
      <c r="D176" s="23">
        <v>43740</v>
      </c>
      <c r="E176" s="23">
        <v>43835</v>
      </c>
      <c r="F176" s="154">
        <f t="shared" ref="F176:F180" si="53">E176-D176</f>
        <v>95</v>
      </c>
      <c r="G176" s="185" t="s">
        <v>912</v>
      </c>
      <c r="H176" s="110"/>
      <c r="I176" s="110"/>
      <c r="J176" s="181"/>
    </row>
    <row r="177" spans="1:10" ht="15" customHeight="1" thickBot="1" x14ac:dyDescent="0.25">
      <c r="A177" s="14" t="s">
        <v>914</v>
      </c>
      <c r="B177" s="695" t="s">
        <v>1923</v>
      </c>
      <c r="C177" s="639" t="s">
        <v>1961</v>
      </c>
      <c r="D177" s="616">
        <v>29320</v>
      </c>
      <c r="E177" s="616">
        <v>29415</v>
      </c>
      <c r="F177" s="616">
        <f>E177-D177</f>
        <v>95</v>
      </c>
    </row>
    <row r="178" spans="1:10" ht="15" customHeight="1" thickBot="1" x14ac:dyDescent="0.25">
      <c r="A178" s="152" t="s">
        <v>915</v>
      </c>
      <c r="B178" s="696" t="s">
        <v>1323</v>
      </c>
      <c r="C178" s="640" t="s">
        <v>945</v>
      </c>
      <c r="D178" s="616">
        <v>122650</v>
      </c>
      <c r="E178" s="616">
        <v>123330</v>
      </c>
      <c r="F178" s="154">
        <f t="shared" si="53"/>
        <v>680</v>
      </c>
    </row>
    <row r="179" spans="1:10" ht="15" customHeight="1" thickBot="1" x14ac:dyDescent="0.25">
      <c r="A179" s="152" t="s">
        <v>916</v>
      </c>
      <c r="B179" s="695" t="s">
        <v>1324</v>
      </c>
      <c r="C179" s="692" t="s">
        <v>1962</v>
      </c>
      <c r="D179" s="173">
        <v>44340</v>
      </c>
      <c r="E179" s="173">
        <v>45135</v>
      </c>
      <c r="F179" s="154">
        <f t="shared" si="53"/>
        <v>795</v>
      </c>
      <c r="G179" s="108"/>
    </row>
    <row r="180" spans="1:10" ht="15" customHeight="1" thickBot="1" x14ac:dyDescent="0.25">
      <c r="A180" s="144" t="s">
        <v>917</v>
      </c>
      <c r="B180" s="696" t="s">
        <v>1325</v>
      </c>
      <c r="C180" s="674" t="s">
        <v>1963</v>
      </c>
      <c r="D180" s="22">
        <v>36900</v>
      </c>
      <c r="E180" s="22">
        <v>37080</v>
      </c>
      <c r="F180" s="154">
        <f t="shared" si="53"/>
        <v>180</v>
      </c>
      <c r="G180" s="321"/>
      <c r="H180" s="169"/>
      <c r="I180" s="169"/>
      <c r="J180" s="181"/>
    </row>
    <row r="181" spans="1:10" ht="15" customHeight="1" thickBot="1" x14ac:dyDescent="0.25">
      <c r="A181" s="172" t="s">
        <v>918</v>
      </c>
      <c r="B181" s="695" t="s">
        <v>1326</v>
      </c>
      <c r="C181" s="639" t="s">
        <v>1652</v>
      </c>
      <c r="D181" s="21">
        <v>7945</v>
      </c>
      <c r="E181" s="21">
        <v>8145</v>
      </c>
      <c r="F181" s="154">
        <f t="shared" ref="F181" si="54">E181-D181</f>
        <v>200</v>
      </c>
      <c r="G181" s="559"/>
    </row>
    <row r="182" spans="1:10" ht="15" customHeight="1" thickBot="1" x14ac:dyDescent="0.25">
      <c r="A182" s="24" t="s">
        <v>919</v>
      </c>
      <c r="B182" s="696" t="s">
        <v>1924</v>
      </c>
      <c r="C182" s="642" t="s">
        <v>1964</v>
      </c>
      <c r="D182" s="21">
        <v>7150</v>
      </c>
      <c r="E182" s="21">
        <v>7315</v>
      </c>
      <c r="F182" s="154">
        <f t="shared" ref="F182" si="55">E182-D182</f>
        <v>165</v>
      </c>
    </row>
    <row r="183" spans="1:10" ht="15" customHeight="1" thickBot="1" x14ac:dyDescent="0.25">
      <c r="A183" s="24" t="s">
        <v>920</v>
      </c>
      <c r="B183" s="695" t="s">
        <v>1925</v>
      </c>
      <c r="C183" s="641" t="s">
        <v>946</v>
      </c>
      <c r="D183" s="21">
        <v>29750</v>
      </c>
      <c r="E183" s="21">
        <v>29900</v>
      </c>
      <c r="F183" s="154">
        <f t="shared" ref="F183:F188" si="56">E183-D183</f>
        <v>150</v>
      </c>
    </row>
    <row r="184" spans="1:10" ht="15" customHeight="1" thickBot="1" x14ac:dyDescent="0.25">
      <c r="A184" s="24" t="s">
        <v>921</v>
      </c>
      <c r="B184" s="696" t="s">
        <v>1327</v>
      </c>
      <c r="C184" s="642" t="s">
        <v>1620</v>
      </c>
      <c r="D184" s="154">
        <v>20180</v>
      </c>
      <c r="E184" s="154">
        <v>20425</v>
      </c>
      <c r="F184" s="154">
        <f t="shared" si="56"/>
        <v>245</v>
      </c>
      <c r="G184" s="185" t="s">
        <v>922</v>
      </c>
    </row>
    <row r="185" spans="1:10" ht="15" customHeight="1" thickBot="1" x14ac:dyDescent="0.25">
      <c r="A185" s="163" t="s">
        <v>923</v>
      </c>
      <c r="B185" s="695" t="s">
        <v>1328</v>
      </c>
      <c r="C185" s="639" t="s">
        <v>1604</v>
      </c>
      <c r="D185" s="154">
        <v>8740</v>
      </c>
      <c r="E185" s="154">
        <v>8920</v>
      </c>
      <c r="F185" s="154">
        <f t="shared" ref="F185" si="57">E185-D185</f>
        <v>180</v>
      </c>
      <c r="G185" s="525"/>
    </row>
    <row r="186" spans="1:10" ht="15" customHeight="1" thickBot="1" x14ac:dyDescent="0.25">
      <c r="A186" s="24" t="s">
        <v>924</v>
      </c>
      <c r="B186" s="696" t="s">
        <v>1926</v>
      </c>
      <c r="C186" s="642" t="s">
        <v>1965</v>
      </c>
      <c r="D186" s="154">
        <v>15985</v>
      </c>
      <c r="E186" s="154">
        <v>16215</v>
      </c>
      <c r="F186" s="154">
        <f>E186-D186</f>
        <v>230</v>
      </c>
    </row>
    <row r="187" spans="1:10" ht="15" customHeight="1" thickBot="1" x14ac:dyDescent="0.25">
      <c r="A187" s="24" t="s">
        <v>925</v>
      </c>
      <c r="B187" s="695" t="s">
        <v>1329</v>
      </c>
      <c r="C187" s="639" t="s">
        <v>1966</v>
      </c>
      <c r="D187" s="23">
        <v>39750</v>
      </c>
      <c r="E187" s="23">
        <v>39830</v>
      </c>
      <c r="F187" s="154">
        <f t="shared" si="56"/>
        <v>80</v>
      </c>
      <c r="G187" s="129"/>
    </row>
    <row r="188" spans="1:10" ht="15" customHeight="1" thickBot="1" x14ac:dyDescent="0.25">
      <c r="A188" s="163" t="s">
        <v>926</v>
      </c>
      <c r="B188" s="696" t="s">
        <v>1382</v>
      </c>
      <c r="C188" s="640" t="s">
        <v>1967</v>
      </c>
      <c r="D188" s="173">
        <v>11495</v>
      </c>
      <c r="E188" s="173">
        <v>11650</v>
      </c>
      <c r="F188" s="154">
        <f t="shared" si="56"/>
        <v>155</v>
      </c>
      <c r="G188" s="358"/>
    </row>
    <row r="189" spans="1:10" ht="15.75" customHeight="1" thickBot="1" x14ac:dyDescent="0.25">
      <c r="A189" s="14" t="s">
        <v>927</v>
      </c>
      <c r="B189" s="695" t="s">
        <v>1927</v>
      </c>
      <c r="C189" s="639" t="s">
        <v>1968</v>
      </c>
      <c r="D189" s="281">
        <v>118180</v>
      </c>
      <c r="E189" s="281">
        <v>118660</v>
      </c>
      <c r="F189" s="154">
        <f t="shared" ref="F189:F200" si="58">E189-D189</f>
        <v>480</v>
      </c>
      <c r="G189" s="130"/>
    </row>
    <row r="190" spans="1:10" ht="15.75" customHeight="1" thickBot="1" x14ac:dyDescent="0.25">
      <c r="A190" s="24" t="s">
        <v>928</v>
      </c>
      <c r="B190" s="678" t="s">
        <v>1330</v>
      </c>
      <c r="C190" s="710" t="s">
        <v>1982</v>
      </c>
      <c r="D190" s="557">
        <v>4105</v>
      </c>
      <c r="E190" s="557">
        <v>4410</v>
      </c>
      <c r="F190" s="154">
        <f t="shared" ref="F190" si="59">E190-D190</f>
        <v>305</v>
      </c>
      <c r="G190" s="130"/>
    </row>
    <row r="191" spans="1:10" ht="15.75" customHeight="1" thickBot="1" x14ac:dyDescent="0.25">
      <c r="A191" s="168" t="s">
        <v>929</v>
      </c>
      <c r="B191" s="661" t="s">
        <v>1969</v>
      </c>
      <c r="C191" s="703" t="s">
        <v>1972</v>
      </c>
      <c r="D191" s="557">
        <v>20850</v>
      </c>
      <c r="E191" s="557">
        <v>21355</v>
      </c>
      <c r="F191" s="154">
        <f t="shared" ref="F191" si="60">E191-D191</f>
        <v>505</v>
      </c>
    </row>
    <row r="192" spans="1:10" ht="15" customHeight="1" thickBot="1" x14ac:dyDescent="0.25">
      <c r="A192" s="14" t="s">
        <v>930</v>
      </c>
      <c r="B192" s="666" t="s">
        <v>1970</v>
      </c>
      <c r="C192" s="639" t="s">
        <v>1973</v>
      </c>
      <c r="D192" s="567">
        <v>29585</v>
      </c>
      <c r="E192" s="567">
        <v>29965</v>
      </c>
      <c r="F192" s="154">
        <f t="shared" si="58"/>
        <v>380</v>
      </c>
      <c r="G192" s="321" t="s">
        <v>1373</v>
      </c>
    </row>
    <row r="193" spans="1:7" ht="15" customHeight="1" thickBot="1" x14ac:dyDescent="0.25">
      <c r="A193" s="14" t="s">
        <v>1649</v>
      </c>
      <c r="B193" s="665" t="s">
        <v>1646</v>
      </c>
      <c r="C193" s="639" t="s">
        <v>1647</v>
      </c>
      <c r="D193" s="154">
        <v>21040</v>
      </c>
      <c r="E193" s="154">
        <v>21485</v>
      </c>
      <c r="F193" s="154">
        <f t="shared" ref="F193" si="61">E193-D193</f>
        <v>445</v>
      </c>
      <c r="G193" s="538"/>
    </row>
    <row r="194" spans="1:7" ht="15" customHeight="1" thickBot="1" x14ac:dyDescent="0.25">
      <c r="A194" s="144" t="s">
        <v>931</v>
      </c>
      <c r="B194" s="661" t="s">
        <v>1301</v>
      </c>
      <c r="C194" s="692" t="s">
        <v>1974</v>
      </c>
      <c r="D194" s="22">
        <v>10225</v>
      </c>
      <c r="E194" s="22">
        <v>10225</v>
      </c>
      <c r="F194" s="154">
        <f t="shared" si="58"/>
        <v>0</v>
      </c>
      <c r="G194" s="185" t="s">
        <v>1644</v>
      </c>
    </row>
    <row r="195" spans="1:7" ht="15" customHeight="1" thickBot="1" x14ac:dyDescent="0.25">
      <c r="A195" s="144" t="s">
        <v>932</v>
      </c>
      <c r="B195" s="667" t="s">
        <v>1331</v>
      </c>
      <c r="C195" s="673" t="s">
        <v>1621</v>
      </c>
      <c r="D195" s="281">
        <v>8590</v>
      </c>
      <c r="E195" s="281">
        <v>8655</v>
      </c>
      <c r="F195" s="616">
        <f t="shared" ref="F195" si="62">E195-D195</f>
        <v>65</v>
      </c>
    </row>
    <row r="196" spans="1:7" ht="15" customHeight="1" thickBot="1" x14ac:dyDescent="0.25">
      <c r="A196" s="24" t="s">
        <v>933</v>
      </c>
      <c r="B196" s="661" t="s">
        <v>1332</v>
      </c>
      <c r="C196" s="639" t="s">
        <v>1496</v>
      </c>
      <c r="D196" s="161">
        <v>12365</v>
      </c>
      <c r="E196" s="161">
        <v>12490</v>
      </c>
      <c r="F196" s="154">
        <f t="shared" ref="F196" si="63">E196-D196</f>
        <v>125</v>
      </c>
    </row>
    <row r="197" spans="1:7" ht="15" customHeight="1" thickBot="1" x14ac:dyDescent="0.25">
      <c r="A197" s="24" t="s">
        <v>934</v>
      </c>
      <c r="B197" s="661" t="s">
        <v>1333</v>
      </c>
      <c r="C197" s="641" t="s">
        <v>1666</v>
      </c>
      <c r="D197" s="154">
        <v>8100</v>
      </c>
      <c r="E197" s="154">
        <v>8215</v>
      </c>
      <c r="F197" s="154">
        <f t="shared" ref="F197" si="64">E197-D197</f>
        <v>115</v>
      </c>
      <c r="G197" s="547"/>
    </row>
    <row r="198" spans="1:7" ht="15" customHeight="1" thickBot="1" x14ac:dyDescent="0.25">
      <c r="A198" s="163" t="s">
        <v>935</v>
      </c>
      <c r="B198" s="667" t="s">
        <v>1334</v>
      </c>
      <c r="C198" s="641" t="s">
        <v>1697</v>
      </c>
      <c r="D198" s="154">
        <v>15795</v>
      </c>
      <c r="E198" s="154">
        <v>15985</v>
      </c>
      <c r="F198" s="154">
        <f t="shared" ref="F198" si="65">E198-D198</f>
        <v>190</v>
      </c>
      <c r="G198" s="619"/>
    </row>
    <row r="199" spans="1:7" ht="15" customHeight="1" thickBot="1" x14ac:dyDescent="0.25">
      <c r="A199" s="24" t="s">
        <v>936</v>
      </c>
      <c r="B199" s="661" t="s">
        <v>1971</v>
      </c>
      <c r="C199" s="639" t="s">
        <v>1975</v>
      </c>
      <c r="D199" s="154">
        <v>16060</v>
      </c>
      <c r="E199" s="154">
        <v>16090</v>
      </c>
      <c r="F199" s="154">
        <f t="shared" si="58"/>
        <v>30</v>
      </c>
      <c r="G199" s="711"/>
    </row>
    <row r="200" spans="1:7" ht="15" customHeight="1" thickBot="1" x14ac:dyDescent="0.25">
      <c r="A200" s="24" t="s">
        <v>937</v>
      </c>
      <c r="B200" s="667" t="s">
        <v>1335</v>
      </c>
      <c r="C200" s="641" t="s">
        <v>1976</v>
      </c>
      <c r="D200" s="154">
        <v>20660</v>
      </c>
      <c r="E200" s="154">
        <v>20830</v>
      </c>
      <c r="F200" s="154">
        <f t="shared" si="58"/>
        <v>170</v>
      </c>
    </row>
    <row r="201" spans="1:7" ht="15" customHeight="1" thickBot="1" x14ac:dyDescent="0.25">
      <c r="A201" s="702" t="s">
        <v>938</v>
      </c>
      <c r="B201" s="701" t="s">
        <v>1336</v>
      </c>
      <c r="C201" s="641" t="s">
        <v>1577</v>
      </c>
      <c r="D201" s="154">
        <v>13305</v>
      </c>
      <c r="E201" s="154">
        <v>13535</v>
      </c>
      <c r="F201" s="154">
        <f t="shared" ref="F201" si="66">E201-D201</f>
        <v>230</v>
      </c>
    </row>
    <row r="202" spans="1:7" ht="13.5" thickBot="1" x14ac:dyDescent="0.25">
      <c r="A202" s="125"/>
      <c r="B202" s="127"/>
      <c r="D202" s="127" t="s">
        <v>1022</v>
      </c>
      <c r="E202" s="127"/>
      <c r="F202" s="510">
        <f>SUM(F6:F201)</f>
        <v>40937</v>
      </c>
      <c r="G202" s="511">
        <f>+F93+F69+F63</f>
        <v>781</v>
      </c>
    </row>
    <row r="203" spans="1:7" x14ac:dyDescent="0.2">
      <c r="A203" s="125"/>
      <c r="B203" s="127"/>
      <c r="C203" s="126"/>
      <c r="D203" s="116"/>
      <c r="E203" s="127"/>
      <c r="F203" s="128"/>
    </row>
    <row r="204" spans="1:7" ht="13.5" thickBot="1" x14ac:dyDescent="0.25">
      <c r="A204" s="131"/>
      <c r="B204" s="132"/>
      <c r="C204" s="819" t="s">
        <v>1046</v>
      </c>
      <c r="D204" s="819"/>
      <c r="E204" s="819"/>
      <c r="F204" s="459">
        <f>SUM('Общ. счетчики'!G48:G49)</f>
        <v>42520</v>
      </c>
    </row>
    <row r="205" spans="1:7" ht="16.5" customHeight="1" x14ac:dyDescent="0.2">
      <c r="E205" s="133"/>
    </row>
  </sheetData>
  <customSheetViews>
    <customSheetView guid="{59BB3A05-2517-4212-B4B0-766CE27362F6}" scale="120" showPageBreaks="1" printArea="1" hiddenColumns="1" state="hidden" view="pageBreakPreview">
      <selection activeCell="B122" sqref="B122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3"/>
  <headerFooter alignWithMargins="0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topLeftCell="A4" zoomScaleSheetLayoutView="100" workbookViewId="0">
      <selection activeCell="H92" sqref="H92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798" t="s">
        <v>1054</v>
      </c>
      <c r="D1" s="798"/>
      <c r="E1" s="841" t="s">
        <v>2018</v>
      </c>
      <c r="F1" s="841"/>
    </row>
    <row r="2" spans="1:8" ht="13.5" thickBot="1" x14ac:dyDescent="0.25">
      <c r="A2" s="846" t="s">
        <v>29</v>
      </c>
      <c r="B2" s="847"/>
      <c r="C2" s="244"/>
      <c r="F2" s="2"/>
    </row>
    <row r="3" spans="1:8" s="108" customFormat="1" ht="11.25" customHeight="1" x14ac:dyDescent="0.2">
      <c r="A3" s="849" t="s">
        <v>481</v>
      </c>
      <c r="B3" s="849" t="s">
        <v>482</v>
      </c>
      <c r="C3" s="849" t="s">
        <v>1</v>
      </c>
      <c r="D3" s="849" t="s">
        <v>2</v>
      </c>
      <c r="E3" s="849"/>
      <c r="F3" s="842" t="s">
        <v>483</v>
      </c>
    </row>
    <row r="4" spans="1:8" s="108" customFormat="1" ht="11.25" x14ac:dyDescent="0.2">
      <c r="A4" s="849"/>
      <c r="B4" s="849"/>
      <c r="C4" s="849"/>
      <c r="D4" s="849"/>
      <c r="E4" s="849"/>
      <c r="F4" s="843"/>
    </row>
    <row r="5" spans="1:8" s="108" customFormat="1" ht="12" thickBot="1" x14ac:dyDescent="0.25">
      <c r="A5" s="849"/>
      <c r="B5" s="849"/>
      <c r="C5" s="849"/>
      <c r="D5" s="245" t="s">
        <v>6</v>
      </c>
      <c r="E5" s="246" t="s">
        <v>7</v>
      </c>
      <c r="F5" s="844"/>
    </row>
    <row r="6" spans="1:8" s="108" customFormat="1" ht="12.75" customHeight="1" thickBot="1" x14ac:dyDescent="0.25">
      <c r="A6" s="247" t="s">
        <v>29</v>
      </c>
      <c r="B6" s="247"/>
      <c r="C6" s="247"/>
      <c r="D6" s="248">
        <v>44734</v>
      </c>
      <c r="E6" s="248">
        <v>44765</v>
      </c>
      <c r="F6" s="139"/>
    </row>
    <row r="7" spans="1:8" s="108" customFormat="1" ht="24" customHeight="1" x14ac:dyDescent="0.2">
      <c r="A7" s="307" t="s">
        <v>1519</v>
      </c>
      <c r="B7" s="249" t="s">
        <v>1498</v>
      </c>
      <c r="C7" s="250" t="s">
        <v>1499</v>
      </c>
      <c r="D7" s="575">
        <v>8271</v>
      </c>
      <c r="E7" s="575">
        <v>8392</v>
      </c>
      <c r="F7" s="377">
        <f t="shared" ref="F7" si="0">E7-D7</f>
        <v>121</v>
      </c>
      <c r="G7" s="500" t="s">
        <v>1545</v>
      </c>
      <c r="H7" s="742"/>
    </row>
    <row r="8" spans="1:8" s="108" customFormat="1" ht="22.5" x14ac:dyDescent="0.2">
      <c r="A8" s="52" t="s">
        <v>1610</v>
      </c>
      <c r="B8" s="249" t="s">
        <v>1605</v>
      </c>
      <c r="C8" s="250" t="s">
        <v>1606</v>
      </c>
      <c r="D8" s="575">
        <v>11903</v>
      </c>
      <c r="E8" s="575">
        <v>12610</v>
      </c>
      <c r="F8" s="236">
        <f t="shared" ref="F8" si="1">E8-D8</f>
        <v>707</v>
      </c>
      <c r="G8" s="500" t="s">
        <v>1545</v>
      </c>
      <c r="H8" s="744"/>
    </row>
    <row r="9" spans="1:8" s="108" customFormat="1" ht="25.5" customHeight="1" x14ac:dyDescent="0.2">
      <c r="A9" s="307" t="s">
        <v>1988</v>
      </c>
      <c r="B9" s="307" t="s">
        <v>1983</v>
      </c>
      <c r="C9" s="252" t="s">
        <v>1985</v>
      </c>
      <c r="D9" s="575">
        <v>314</v>
      </c>
      <c r="E9" s="617">
        <v>314</v>
      </c>
      <c r="F9" s="298">
        <f t="shared" ref="F9:F13" si="2">E9-D9</f>
        <v>0</v>
      </c>
      <c r="G9" s="500"/>
      <c r="H9" s="742"/>
    </row>
    <row r="10" spans="1:8" s="108" customFormat="1" ht="24.75" customHeight="1" x14ac:dyDescent="0.2">
      <c r="A10" s="52" t="s">
        <v>1611</v>
      </c>
      <c r="B10" s="249" t="s">
        <v>1593</v>
      </c>
      <c r="C10" s="251" t="s">
        <v>1594</v>
      </c>
      <c r="D10" s="575">
        <v>33292</v>
      </c>
      <c r="E10" s="617">
        <v>33897</v>
      </c>
      <c r="F10" s="298">
        <f>E10-D10</f>
        <v>605</v>
      </c>
      <c r="G10" s="528" t="s">
        <v>1592</v>
      </c>
      <c r="H10" s="742"/>
    </row>
    <row r="11" spans="1:8" s="108" customFormat="1" ht="24" customHeight="1" x14ac:dyDescent="0.2">
      <c r="A11" s="52" t="s">
        <v>1547</v>
      </c>
      <c r="B11" s="249" t="s">
        <v>1532</v>
      </c>
      <c r="C11" s="251" t="s">
        <v>1533</v>
      </c>
      <c r="D11" s="575">
        <v>35930</v>
      </c>
      <c r="E11" s="552">
        <v>36718</v>
      </c>
      <c r="F11" s="298">
        <f t="shared" ref="F11" si="3">E11-D11</f>
        <v>788</v>
      </c>
      <c r="G11" s="501" t="s">
        <v>1545</v>
      </c>
    </row>
    <row r="12" spans="1:8" s="108" customFormat="1" ht="22.5" x14ac:dyDescent="0.2">
      <c r="A12" s="52" t="s">
        <v>40</v>
      </c>
      <c r="B12" s="249" t="s">
        <v>1479</v>
      </c>
      <c r="C12" s="252" t="s">
        <v>1510</v>
      </c>
      <c r="D12" s="575">
        <v>22182</v>
      </c>
      <c r="E12" s="617">
        <v>22416</v>
      </c>
      <c r="F12" s="298">
        <f t="shared" si="2"/>
        <v>234</v>
      </c>
      <c r="G12" s="499" t="s">
        <v>1544</v>
      </c>
      <c r="H12" s="570"/>
    </row>
    <row r="13" spans="1:8" s="108" customFormat="1" ht="22.5" x14ac:dyDescent="0.2">
      <c r="A13" s="52" t="s">
        <v>42</v>
      </c>
      <c r="B13" s="249" t="s">
        <v>1401</v>
      </c>
      <c r="C13" s="252" t="s">
        <v>484</v>
      </c>
      <c r="D13" s="575">
        <v>1317</v>
      </c>
      <c r="E13" s="617">
        <v>1317</v>
      </c>
      <c r="F13" s="298">
        <f t="shared" si="2"/>
        <v>0</v>
      </c>
      <c r="G13" s="282"/>
    </row>
    <row r="14" spans="1:8" s="108" customFormat="1" ht="25.5" customHeight="1" x14ac:dyDescent="0.2">
      <c r="A14" s="52" t="s">
        <v>44</v>
      </c>
      <c r="B14" s="249" t="s">
        <v>1541</v>
      </c>
      <c r="C14" s="252" t="s">
        <v>1542</v>
      </c>
      <c r="D14" s="575">
        <v>1853</v>
      </c>
      <c r="E14" s="617">
        <v>1853</v>
      </c>
      <c r="F14" s="322">
        <f t="shared" ref="F14" si="4">E14-D14</f>
        <v>0</v>
      </c>
      <c r="G14" s="501" t="s">
        <v>1544</v>
      </c>
      <c r="H14" s="635"/>
    </row>
    <row r="15" spans="1:8" s="108" customFormat="1" ht="25.5" customHeight="1" x14ac:dyDescent="0.2">
      <c r="A15" s="52" t="s">
        <v>1368</v>
      </c>
      <c r="B15" s="304" t="s">
        <v>1996</v>
      </c>
      <c r="C15" s="252" t="s">
        <v>1995</v>
      </c>
      <c r="D15" s="575">
        <v>9442</v>
      </c>
      <c r="E15" s="575">
        <v>9550</v>
      </c>
      <c r="F15" s="542">
        <f>E15-D15</f>
        <v>108</v>
      </c>
      <c r="G15" s="282"/>
      <c r="H15" s="570"/>
    </row>
    <row r="16" spans="1:8" s="108" customFormat="1" ht="25.5" customHeight="1" x14ac:dyDescent="0.2">
      <c r="A16" s="52" t="s">
        <v>1638</v>
      </c>
      <c r="B16" s="304" t="s">
        <v>1636</v>
      </c>
      <c r="C16" s="252" t="s">
        <v>1637</v>
      </c>
      <c r="D16" s="552">
        <v>561</v>
      </c>
      <c r="E16" s="552">
        <v>582</v>
      </c>
      <c r="F16" s="542">
        <f t="shared" ref="F16" si="5">E16-D16</f>
        <v>21</v>
      </c>
      <c r="G16" s="282"/>
    </row>
    <row r="17" spans="1:8" s="108" customFormat="1" ht="25.5" customHeight="1" thickBot="1" x14ac:dyDescent="0.25">
      <c r="A17" s="717" t="s">
        <v>1990</v>
      </c>
      <c r="B17" s="304" t="s">
        <v>1989</v>
      </c>
      <c r="C17" s="252" t="s">
        <v>1992</v>
      </c>
      <c r="D17" s="552">
        <v>879</v>
      </c>
      <c r="E17" s="552">
        <v>894</v>
      </c>
      <c r="F17" s="542">
        <f t="shared" ref="F17" si="6">E17-D17</f>
        <v>15</v>
      </c>
      <c r="G17" s="282"/>
    </row>
    <row r="18" spans="1:8" s="108" customFormat="1" ht="18" customHeight="1" thickBot="1" x14ac:dyDescent="0.25">
      <c r="A18" s="52"/>
      <c r="B18" s="249" t="s">
        <v>1048</v>
      </c>
      <c r="C18" s="305">
        <f>SUM('Общ. счетчики'!G12)</f>
        <v>2840</v>
      </c>
      <c r="D18" s="552"/>
      <c r="E18" s="552"/>
      <c r="F18" s="233">
        <f>SUM(F7:F14)</f>
        <v>2455</v>
      </c>
      <c r="G18" s="109"/>
    </row>
    <row r="19" spans="1:8" s="108" customFormat="1" ht="18" customHeight="1" thickBot="1" x14ac:dyDescent="0.25">
      <c r="A19" s="52"/>
      <c r="B19" s="304" t="s">
        <v>1492</v>
      </c>
      <c r="C19" s="305">
        <f>'Общ. счетчики'!G8+'Общ. счетчики'!G9</f>
        <v>3210</v>
      </c>
      <c r="D19" s="552"/>
      <c r="E19" s="552"/>
      <c r="F19" s="480">
        <f>F15+F16</f>
        <v>129</v>
      </c>
      <c r="G19" s="109"/>
    </row>
    <row r="20" spans="1:8" s="108" customFormat="1" ht="22.5" x14ac:dyDescent="0.2">
      <c r="A20" s="52" t="s">
        <v>46</v>
      </c>
      <c r="B20" s="249" t="s">
        <v>2009</v>
      </c>
      <c r="C20" s="252" t="s">
        <v>1472</v>
      </c>
      <c r="D20" s="575">
        <v>39684</v>
      </c>
      <c r="E20" s="575">
        <v>39708</v>
      </c>
      <c r="F20" s="238">
        <f t="shared" ref="F20:F26" si="7">E20-D20</f>
        <v>24</v>
      </c>
      <c r="G20" s="501" t="s">
        <v>1544</v>
      </c>
      <c r="H20" s="740"/>
    </row>
    <row r="21" spans="1:8" s="108" customFormat="1" ht="25.5" customHeight="1" x14ac:dyDescent="0.2">
      <c r="A21" s="52" t="s">
        <v>1548</v>
      </c>
      <c r="B21" s="249" t="s">
        <v>1539</v>
      </c>
      <c r="C21" s="250" t="s">
        <v>1540</v>
      </c>
      <c r="D21" s="575">
        <v>20524</v>
      </c>
      <c r="E21" s="575">
        <v>21076</v>
      </c>
      <c r="F21" s="236">
        <f t="shared" ref="F21" si="8">E21-D21</f>
        <v>552</v>
      </c>
      <c r="G21" s="499" t="s">
        <v>1545</v>
      </c>
      <c r="H21" s="742"/>
    </row>
    <row r="22" spans="1:8" s="108" customFormat="1" ht="30" customHeight="1" x14ac:dyDescent="0.2">
      <c r="A22" s="307" t="s">
        <v>1567</v>
      </c>
      <c r="B22" s="53" t="s">
        <v>1568</v>
      </c>
      <c r="C22" s="250" t="s">
        <v>1550</v>
      </c>
      <c r="D22" s="575">
        <v>31968</v>
      </c>
      <c r="E22" s="575">
        <v>31968</v>
      </c>
      <c r="F22" s="236">
        <f t="shared" ref="F22" si="9">E22-D22</f>
        <v>0</v>
      </c>
      <c r="G22" s="499" t="s">
        <v>1545</v>
      </c>
      <c r="H22" s="743" t="s">
        <v>1986</v>
      </c>
    </row>
    <row r="23" spans="1:8" s="108" customFormat="1" ht="33.75" x14ac:dyDescent="0.2">
      <c r="A23" s="52" t="s">
        <v>1549</v>
      </c>
      <c r="B23" s="249" t="s">
        <v>1526</v>
      </c>
      <c r="C23" s="250" t="s">
        <v>1527</v>
      </c>
      <c r="D23" s="575">
        <v>4446</v>
      </c>
      <c r="E23" s="617">
        <v>4606</v>
      </c>
      <c r="F23" s="236">
        <f t="shared" ref="F23" si="10">E23-D23</f>
        <v>160</v>
      </c>
      <c r="G23" s="500" t="s">
        <v>1545</v>
      </c>
      <c r="H23" s="742"/>
    </row>
    <row r="24" spans="1:8" s="108" customFormat="1" ht="28.5" customHeight="1" x14ac:dyDescent="0.2">
      <c r="A24" s="52" t="s">
        <v>54</v>
      </c>
      <c r="B24" s="304" t="s">
        <v>1487</v>
      </c>
      <c r="C24" s="251" t="s">
        <v>485</v>
      </c>
      <c r="D24" s="552">
        <v>25550</v>
      </c>
      <c r="E24" s="552">
        <v>25650</v>
      </c>
      <c r="F24" s="544">
        <f t="shared" si="7"/>
        <v>100</v>
      </c>
      <c r="G24" s="225" t="s">
        <v>1439</v>
      </c>
    </row>
    <row r="25" spans="1:8" s="108" customFormat="1" ht="28.5" customHeight="1" x14ac:dyDescent="0.2">
      <c r="A25" s="52" t="s">
        <v>1050</v>
      </c>
      <c r="B25" s="304" t="s">
        <v>1710</v>
      </c>
      <c r="C25" s="251" t="s">
        <v>1051</v>
      </c>
      <c r="D25" s="575">
        <v>15403</v>
      </c>
      <c r="E25" s="575">
        <v>15486</v>
      </c>
      <c r="F25" s="544">
        <f t="shared" si="7"/>
        <v>83</v>
      </c>
      <c r="G25" s="448"/>
      <c r="H25" s="570"/>
    </row>
    <row r="26" spans="1:8" s="108" customFormat="1" ht="28.5" customHeight="1" thickBot="1" x14ac:dyDescent="0.25">
      <c r="A26" s="52" t="s">
        <v>67</v>
      </c>
      <c r="B26" s="304" t="s">
        <v>1488</v>
      </c>
      <c r="C26" s="195" t="s">
        <v>486</v>
      </c>
      <c r="D26" s="575">
        <v>24176</v>
      </c>
      <c r="E26" s="575">
        <v>24363</v>
      </c>
      <c r="F26" s="544">
        <f t="shared" si="7"/>
        <v>187</v>
      </c>
      <c r="G26" s="225"/>
      <c r="H26" s="570"/>
    </row>
    <row r="27" spans="1:8" s="108" customFormat="1" ht="18" customHeight="1" thickBot="1" x14ac:dyDescent="0.25">
      <c r="A27" s="52"/>
      <c r="B27" s="249" t="s">
        <v>1048</v>
      </c>
      <c r="C27" s="306">
        <f>SUM('Общ. счетчики'!G18:G18)</f>
        <v>760</v>
      </c>
      <c r="D27" s="552"/>
      <c r="E27" s="552"/>
      <c r="F27" s="497">
        <f>SUM(F20:F23)</f>
        <v>736</v>
      </c>
      <c r="G27" s="225"/>
    </row>
    <row r="28" spans="1:8" s="108" customFormat="1" ht="18" customHeight="1" x14ac:dyDescent="0.2">
      <c r="A28" s="52"/>
      <c r="B28" s="253" t="s">
        <v>1492</v>
      </c>
      <c r="C28" s="306">
        <f>'Общ. счетчики'!G14+'Общ. счетчики'!G15</f>
        <v>1440</v>
      </c>
      <c r="D28" s="552"/>
      <c r="E28" s="552"/>
      <c r="F28" s="496">
        <f>SUM(F24:F26)</f>
        <v>370</v>
      </c>
      <c r="G28" s="225"/>
    </row>
    <row r="29" spans="1:8" s="108" customFormat="1" ht="24" customHeight="1" x14ac:dyDescent="0.2">
      <c r="A29" s="307" t="s">
        <v>1520</v>
      </c>
      <c r="B29" s="307" t="s">
        <v>1507</v>
      </c>
      <c r="C29" s="250" t="s">
        <v>1508</v>
      </c>
      <c r="D29" s="575">
        <v>54969</v>
      </c>
      <c r="E29" s="575">
        <v>56862</v>
      </c>
      <c r="F29" s="239">
        <f t="shared" ref="F29" si="11">E29-D29</f>
        <v>1893</v>
      </c>
      <c r="G29" s="500" t="s">
        <v>1545</v>
      </c>
      <c r="H29" s="740"/>
    </row>
    <row r="30" spans="1:8" s="108" customFormat="1" ht="24" customHeight="1" x14ac:dyDescent="0.2">
      <c r="A30" s="52" t="s">
        <v>1582</v>
      </c>
      <c r="B30" s="280" t="s">
        <v>1345</v>
      </c>
      <c r="C30" s="250" t="s">
        <v>1565</v>
      </c>
      <c r="D30" s="575">
        <v>4854</v>
      </c>
      <c r="E30" s="575">
        <v>5001</v>
      </c>
      <c r="F30" s="237">
        <f t="shared" ref="F30" si="12">E30-D30</f>
        <v>147</v>
      </c>
      <c r="G30" s="500" t="s">
        <v>1544</v>
      </c>
    </row>
    <row r="31" spans="1:8" s="108" customFormat="1" ht="24" customHeight="1" x14ac:dyDescent="0.2">
      <c r="A31" s="52" t="s">
        <v>59</v>
      </c>
      <c r="B31" s="579" t="s">
        <v>60</v>
      </c>
      <c r="C31" s="252" t="s">
        <v>1665</v>
      </c>
      <c r="D31" s="575">
        <v>21681</v>
      </c>
      <c r="E31" s="575">
        <v>22322</v>
      </c>
      <c r="F31" s="611">
        <f t="shared" ref="F31" si="13">E31-D31</f>
        <v>641</v>
      </c>
      <c r="G31" s="580"/>
      <c r="H31" s="581"/>
    </row>
    <row r="32" spans="1:8" s="108" customFormat="1" ht="22.5" customHeight="1" x14ac:dyDescent="0.2">
      <c r="A32" s="52" t="s">
        <v>1579</v>
      </c>
      <c r="B32" s="249" t="s">
        <v>1355</v>
      </c>
      <c r="C32" s="251" t="s">
        <v>1558</v>
      </c>
      <c r="D32" s="628">
        <v>26768</v>
      </c>
      <c r="E32" s="628">
        <v>27521</v>
      </c>
      <c r="F32" s="237">
        <f>E32-D32</f>
        <v>753</v>
      </c>
      <c r="G32" s="501" t="s">
        <v>1544</v>
      </c>
    </row>
    <row r="33" spans="1:8" s="108" customFormat="1" ht="22.5" customHeight="1" x14ac:dyDescent="0.2">
      <c r="A33" s="52" t="s">
        <v>1591</v>
      </c>
      <c r="B33" s="249" t="s">
        <v>1583</v>
      </c>
      <c r="C33" s="250" t="s">
        <v>1589</v>
      </c>
      <c r="D33" s="575">
        <v>18527</v>
      </c>
      <c r="E33" s="575">
        <v>19223</v>
      </c>
      <c r="F33" s="237">
        <f t="shared" ref="F33" si="14">E33-D33</f>
        <v>696</v>
      </c>
      <c r="G33" s="524" t="s">
        <v>1545</v>
      </c>
    </row>
    <row r="34" spans="1:8" s="108" customFormat="1" ht="24.75" customHeight="1" x14ac:dyDescent="0.2">
      <c r="A34" s="52" t="s">
        <v>1521</v>
      </c>
      <c r="B34" s="249" t="s">
        <v>1503</v>
      </c>
      <c r="C34" s="250" t="s">
        <v>1504</v>
      </c>
      <c r="D34" s="552">
        <v>65974</v>
      </c>
      <c r="E34" s="552">
        <v>67527</v>
      </c>
      <c r="F34" s="237">
        <f t="shared" ref="F34" si="15">E34-D34</f>
        <v>1553</v>
      </c>
      <c r="G34" s="187" t="s">
        <v>1544</v>
      </c>
    </row>
    <row r="35" spans="1:8" s="108" customFormat="1" ht="29.25" customHeight="1" x14ac:dyDescent="0.2">
      <c r="A35" s="254" t="s">
        <v>1400</v>
      </c>
      <c r="B35" s="255" t="s">
        <v>1489</v>
      </c>
      <c r="C35" s="465">
        <v>32222217</v>
      </c>
      <c r="D35" s="617">
        <v>1269</v>
      </c>
      <c r="E35" s="617">
        <v>1269</v>
      </c>
      <c r="F35" s="541">
        <f t="shared" ref="F35:F40" si="16">E35-D35</f>
        <v>0</v>
      </c>
      <c r="G35" s="578"/>
    </row>
    <row r="36" spans="1:8" s="108" customFormat="1" ht="27" customHeight="1" x14ac:dyDescent="0.2">
      <c r="A36" s="254" t="s">
        <v>1358</v>
      </c>
      <c r="B36" s="255" t="s">
        <v>1999</v>
      </c>
      <c r="C36" s="256" t="s">
        <v>1363</v>
      </c>
      <c r="D36" s="575">
        <v>8102</v>
      </c>
      <c r="E36" s="575">
        <v>8102</v>
      </c>
      <c r="F36" s="542">
        <f t="shared" si="16"/>
        <v>0</v>
      </c>
      <c r="G36" s="718">
        <v>8010</v>
      </c>
    </row>
    <row r="37" spans="1:8" s="108" customFormat="1" ht="27.75" customHeight="1" x14ac:dyDescent="0.2">
      <c r="A37" s="254" t="s">
        <v>1374</v>
      </c>
      <c r="B37" s="255" t="s">
        <v>1490</v>
      </c>
      <c r="C37" s="451">
        <v>17784290</v>
      </c>
      <c r="D37" s="552">
        <v>23621</v>
      </c>
      <c r="E37" s="552">
        <v>23740</v>
      </c>
      <c r="F37" s="542">
        <f t="shared" si="16"/>
        <v>119</v>
      </c>
    </row>
    <row r="38" spans="1:8" s="108" customFormat="1" ht="27" customHeight="1" x14ac:dyDescent="0.2">
      <c r="A38" s="254" t="s">
        <v>1375</v>
      </c>
      <c r="B38" s="255" t="s">
        <v>1998</v>
      </c>
      <c r="C38" s="451">
        <v>17786166</v>
      </c>
      <c r="D38" s="552">
        <v>1417</v>
      </c>
      <c r="E38" s="552">
        <v>1417</v>
      </c>
      <c r="F38" s="542">
        <f t="shared" si="16"/>
        <v>0</v>
      </c>
    </row>
    <row r="39" spans="1:8" ht="27.75" customHeight="1" x14ac:dyDescent="0.2">
      <c r="A39" s="52" t="s">
        <v>68</v>
      </c>
      <c r="B39" s="255" t="s">
        <v>1459</v>
      </c>
      <c r="C39" s="250" t="s">
        <v>487</v>
      </c>
      <c r="D39" s="575">
        <v>19359</v>
      </c>
      <c r="E39" s="575">
        <v>19385</v>
      </c>
      <c r="F39" s="541">
        <f t="shared" si="16"/>
        <v>26</v>
      </c>
      <c r="G39" s="109"/>
      <c r="H39" s="555"/>
    </row>
    <row r="40" spans="1:8" ht="27.75" customHeight="1" x14ac:dyDescent="0.2">
      <c r="A40" s="52" t="s">
        <v>1361</v>
      </c>
      <c r="B40" s="255" t="s">
        <v>1491</v>
      </c>
      <c r="C40" s="250" t="s">
        <v>1362</v>
      </c>
      <c r="D40" s="575">
        <v>40010</v>
      </c>
      <c r="E40" s="575">
        <v>40037</v>
      </c>
      <c r="F40" s="588">
        <f t="shared" si="16"/>
        <v>27</v>
      </c>
      <c r="G40" s="225"/>
      <c r="H40" s="302"/>
    </row>
    <row r="41" spans="1:8" ht="27.75" customHeight="1" thickBot="1" x14ac:dyDescent="0.25">
      <c r="A41" s="52" t="s">
        <v>1639</v>
      </c>
      <c r="B41" s="304" t="s">
        <v>1636</v>
      </c>
      <c r="C41" s="250" t="s">
        <v>1640</v>
      </c>
      <c r="D41" s="552">
        <v>494</v>
      </c>
      <c r="E41" s="552">
        <v>509</v>
      </c>
      <c r="F41" s="543">
        <f t="shared" ref="F41" si="17">E41-D41</f>
        <v>15</v>
      </c>
      <c r="G41" s="225"/>
      <c r="H41" s="555"/>
    </row>
    <row r="42" spans="1:8" ht="16.5" customHeight="1" x14ac:dyDescent="0.2">
      <c r="A42" s="482"/>
      <c r="B42" s="721" t="s">
        <v>1048</v>
      </c>
      <c r="C42" s="484">
        <f>SUM('Общ. счетчики'!G24:G24)</f>
        <v>5560</v>
      </c>
      <c r="D42" s="483"/>
      <c r="E42" s="483" t="s">
        <v>1047</v>
      </c>
      <c r="F42" s="716">
        <f>SUM(F29:F34)</f>
        <v>5683</v>
      </c>
      <c r="G42" s="490"/>
    </row>
    <row r="43" spans="1:8" ht="16.5" customHeight="1" x14ac:dyDescent="0.2">
      <c r="A43" s="485"/>
      <c r="B43" s="719" t="s">
        <v>1492</v>
      </c>
      <c r="C43" s="486">
        <f>'Общ. счетчики'!G20+'Общ. счетчики'!G21</f>
        <v>1790</v>
      </c>
      <c r="D43" s="485"/>
      <c r="E43" s="485"/>
      <c r="F43" s="487">
        <f>SUM(F35:F41)+SUM(F15:F17)+SUM(F24:F26)</f>
        <v>701</v>
      </c>
      <c r="G43" s="481"/>
    </row>
    <row r="44" spans="1:8" x14ac:dyDescent="0.2">
      <c r="A44" s="78"/>
      <c r="B44" s="309" t="s">
        <v>1053</v>
      </c>
      <c r="C44" s="491">
        <f>C18+C27+C42</f>
        <v>9160</v>
      </c>
      <c r="D44" s="78"/>
      <c r="E44" s="78"/>
      <c r="F44" s="492">
        <f>F18+F27+F42</f>
        <v>8874</v>
      </c>
    </row>
    <row r="45" spans="1:8" x14ac:dyDescent="0.2">
      <c r="A45" s="37"/>
      <c r="B45" s="249" t="s">
        <v>1360</v>
      </c>
      <c r="C45" s="257"/>
      <c r="D45" s="37"/>
      <c r="E45" s="37"/>
      <c r="F45" s="493">
        <f>F44+F43+F28+F19</f>
        <v>10074</v>
      </c>
    </row>
    <row r="46" spans="1:8" ht="33" customHeight="1" thickBot="1" x14ac:dyDescent="0.25">
      <c r="A46" s="308" t="s">
        <v>83</v>
      </c>
      <c r="B46" s="78"/>
      <c r="C46" s="78"/>
      <c r="D46" s="78"/>
      <c r="E46" s="78"/>
      <c r="F46" s="140"/>
    </row>
    <row r="47" spans="1:8" ht="12.75" customHeight="1" x14ac:dyDescent="0.2">
      <c r="A47" s="845" t="s">
        <v>481</v>
      </c>
      <c r="B47" s="845" t="s">
        <v>482</v>
      </c>
      <c r="C47" s="845" t="s">
        <v>1</v>
      </c>
      <c r="D47" s="845" t="s">
        <v>2</v>
      </c>
      <c r="E47" s="845"/>
      <c r="F47" s="829" t="s">
        <v>483</v>
      </c>
      <c r="G47" s="828" t="s">
        <v>1031</v>
      </c>
    </row>
    <row r="48" spans="1:8" x14ac:dyDescent="0.2">
      <c r="A48" s="845"/>
      <c r="B48" s="845"/>
      <c r="C48" s="845"/>
      <c r="D48" s="845"/>
      <c r="E48" s="845"/>
      <c r="F48" s="830"/>
      <c r="G48" s="828"/>
    </row>
    <row r="49" spans="1:10" ht="17.25" customHeight="1" thickBot="1" x14ac:dyDescent="0.25">
      <c r="A49" s="845"/>
      <c r="B49" s="845"/>
      <c r="C49" s="845"/>
      <c r="D49" s="258" t="s">
        <v>6</v>
      </c>
      <c r="E49" s="259" t="s">
        <v>7</v>
      </c>
      <c r="F49" s="831"/>
      <c r="G49" s="828"/>
    </row>
    <row r="50" spans="1:10" ht="36" customHeight="1" thickBot="1" x14ac:dyDescent="0.25">
      <c r="A50" s="252" t="s">
        <v>488</v>
      </c>
      <c r="B50" s="840" t="s">
        <v>489</v>
      </c>
      <c r="C50" s="840"/>
      <c r="D50" s="195"/>
      <c r="E50" s="195"/>
      <c r="F50" s="240">
        <f>'Общ. счетчики'!G31</f>
        <v>9067</v>
      </c>
      <c r="G50" s="218"/>
      <c r="H50" s="260"/>
    </row>
    <row r="51" spans="1:10" ht="24" customHeight="1" x14ac:dyDescent="0.2">
      <c r="A51" s="260" t="s">
        <v>952</v>
      </c>
      <c r="B51" s="848" t="s">
        <v>85</v>
      </c>
      <c r="C51" s="250" t="s">
        <v>1584</v>
      </c>
      <c r="D51" s="575">
        <v>45054</v>
      </c>
      <c r="E51" s="575">
        <v>45765</v>
      </c>
      <c r="F51" s="241">
        <f>E51-D51</f>
        <v>711</v>
      </c>
      <c r="G51" s="219">
        <f>F51*F73</f>
        <v>736.00148418769277</v>
      </c>
      <c r="H51" s="832" t="s">
        <v>1543</v>
      </c>
    </row>
    <row r="52" spans="1:10" ht="24" customHeight="1" x14ac:dyDescent="0.2">
      <c r="A52" s="52" t="s">
        <v>86</v>
      </c>
      <c r="B52" s="848"/>
      <c r="C52" s="252" t="s">
        <v>1585</v>
      </c>
      <c r="D52" s="552">
        <v>67821</v>
      </c>
      <c r="E52" s="552">
        <v>68799</v>
      </c>
      <c r="F52" s="294">
        <f>E52-D52</f>
        <v>978</v>
      </c>
      <c r="G52" s="219">
        <f>F52*F73</f>
        <v>1012.3902271948854</v>
      </c>
      <c r="H52" s="833"/>
    </row>
    <row r="53" spans="1:10" ht="31.5" customHeight="1" x14ac:dyDescent="0.2">
      <c r="A53" s="260" t="s">
        <v>490</v>
      </c>
      <c r="B53" s="858" t="s">
        <v>996</v>
      </c>
      <c r="C53" s="850" t="s">
        <v>1987</v>
      </c>
      <c r="D53" s="764">
        <v>22551</v>
      </c>
      <c r="E53" s="852">
        <v>24541</v>
      </c>
      <c r="F53" s="838">
        <f>E53-D53</f>
        <v>1990</v>
      </c>
      <c r="G53" s="835">
        <f>F53*F73</f>
        <v>2059.9760246603496</v>
      </c>
      <c r="H53" s="837" t="s">
        <v>1544</v>
      </c>
      <c r="I53" s="715"/>
    </row>
    <row r="54" spans="1:10" ht="31.5" customHeight="1" x14ac:dyDescent="0.2">
      <c r="A54" s="52" t="s">
        <v>88</v>
      </c>
      <c r="B54" s="859"/>
      <c r="C54" s="851"/>
      <c r="D54" s="765"/>
      <c r="E54" s="853"/>
      <c r="F54" s="839"/>
      <c r="G54" s="836"/>
      <c r="H54" s="837"/>
      <c r="I54" s="714"/>
    </row>
    <row r="55" spans="1:10" ht="25.5" customHeight="1" x14ac:dyDescent="0.2">
      <c r="A55" s="261" t="s">
        <v>491</v>
      </c>
      <c r="B55" s="249" t="s">
        <v>90</v>
      </c>
      <c r="C55" s="252" t="s">
        <v>1538</v>
      </c>
      <c r="D55" s="575">
        <v>9405</v>
      </c>
      <c r="E55" s="575">
        <v>9405</v>
      </c>
      <c r="F55" s="241">
        <f t="shared" ref="F55" si="18">E55-D55</f>
        <v>0</v>
      </c>
      <c r="G55" s="220">
        <f>F55*F73</f>
        <v>0</v>
      </c>
      <c r="H55" s="518" t="s">
        <v>1546</v>
      </c>
    </row>
    <row r="56" spans="1:10" ht="30.75" customHeight="1" x14ac:dyDescent="0.2">
      <c r="A56" s="489" t="s">
        <v>91</v>
      </c>
      <c r="B56" s="249" t="s">
        <v>1501</v>
      </c>
      <c r="C56" s="252" t="s">
        <v>1502</v>
      </c>
      <c r="D56" s="575">
        <v>22282</v>
      </c>
      <c r="E56" s="575">
        <v>22282</v>
      </c>
      <c r="F56" s="242">
        <f t="shared" ref="F56" si="19">E56-D56</f>
        <v>0</v>
      </c>
      <c r="G56" s="221">
        <f>F56*F73</f>
        <v>0</v>
      </c>
      <c r="H56" s="518" t="s">
        <v>1546</v>
      </c>
      <c r="I56" s="766">
        <v>22006</v>
      </c>
    </row>
    <row r="57" spans="1:10" ht="27" customHeight="1" x14ac:dyDescent="0.2">
      <c r="A57" s="489" t="s">
        <v>93</v>
      </c>
      <c r="B57" s="249" t="s">
        <v>1506</v>
      </c>
      <c r="C57" s="251" t="s">
        <v>1497</v>
      </c>
      <c r="D57" s="575">
        <v>4274</v>
      </c>
      <c r="E57" s="575">
        <v>4360</v>
      </c>
      <c r="F57" s="242">
        <f t="shared" ref="F57" si="20">E57-D57</f>
        <v>86</v>
      </c>
      <c r="G57" s="221">
        <f>F57*F73</f>
        <v>89.024089507934704</v>
      </c>
      <c r="H57" s="502" t="s">
        <v>1546</v>
      </c>
      <c r="I57" s="834"/>
    </row>
    <row r="58" spans="1:10" ht="26.25" customHeight="1" x14ac:dyDescent="0.2">
      <c r="A58" s="52" t="s">
        <v>95</v>
      </c>
      <c r="B58" s="307" t="s">
        <v>1522</v>
      </c>
      <c r="C58" s="251" t="s">
        <v>1512</v>
      </c>
      <c r="D58" s="575">
        <v>8200</v>
      </c>
      <c r="E58" s="575">
        <v>8766</v>
      </c>
      <c r="F58" s="350">
        <f t="shared" ref="F58" si="21">E58-D58</f>
        <v>566</v>
      </c>
      <c r="G58" s="221">
        <f>F58*F73</f>
        <v>585.9027286219889</v>
      </c>
      <c r="H58" s="553" t="s">
        <v>1546</v>
      </c>
      <c r="I58" s="834"/>
    </row>
    <row r="59" spans="1:10" ht="27" customHeight="1" x14ac:dyDescent="0.2">
      <c r="A59" s="263" t="s">
        <v>492</v>
      </c>
      <c r="B59" s="307" t="s">
        <v>1523</v>
      </c>
      <c r="C59" s="252" t="s">
        <v>1513</v>
      </c>
      <c r="D59" s="575">
        <v>14184</v>
      </c>
      <c r="E59" s="575">
        <v>14678</v>
      </c>
      <c r="F59" s="239">
        <f t="shared" ref="F59" si="22">E59-D59</f>
        <v>494</v>
      </c>
      <c r="G59" s="221">
        <f>F59*F73</f>
        <v>511.37093275488076</v>
      </c>
      <c r="H59" s="741" t="s">
        <v>1622</v>
      </c>
      <c r="I59" s="8"/>
    </row>
    <row r="60" spans="1:10" ht="24" customHeight="1" x14ac:dyDescent="0.2">
      <c r="A60" s="52" t="s">
        <v>98</v>
      </c>
      <c r="B60" s="249" t="s">
        <v>1530</v>
      </c>
      <c r="C60" s="334" t="s">
        <v>1531</v>
      </c>
      <c r="D60" s="575">
        <v>16551</v>
      </c>
      <c r="E60" s="575">
        <v>16905</v>
      </c>
      <c r="F60" s="351">
        <f t="shared" ref="F60" si="23">E60-D60</f>
        <v>354</v>
      </c>
      <c r="G60" s="221">
        <f>F60*F73</f>
        <v>366.44799634661496</v>
      </c>
      <c r="H60" s="518" t="s">
        <v>1546</v>
      </c>
      <c r="I60" s="8"/>
    </row>
    <row r="61" spans="1:10" ht="24" customHeight="1" x14ac:dyDescent="0.2">
      <c r="A61" s="52" t="s">
        <v>100</v>
      </c>
      <c r="B61" s="307" t="s">
        <v>1524</v>
      </c>
      <c r="C61" s="334" t="s">
        <v>1514</v>
      </c>
      <c r="D61" s="575">
        <v>21311</v>
      </c>
      <c r="E61" s="575">
        <v>21585</v>
      </c>
      <c r="F61" s="351">
        <f t="shared" ref="F61:F62" si="24">E61-D61</f>
        <v>274</v>
      </c>
      <c r="G61" s="333">
        <f>F61*F73</f>
        <v>283.63488982760589</v>
      </c>
      <c r="H61" s="553" t="s">
        <v>1648</v>
      </c>
      <c r="I61" s="502"/>
      <c r="J61" s="502"/>
    </row>
    <row r="62" spans="1:10" ht="24" customHeight="1" x14ac:dyDescent="0.2">
      <c r="A62" s="53" t="s">
        <v>102</v>
      </c>
      <c r="B62" s="307" t="s">
        <v>1525</v>
      </c>
      <c r="C62" s="334" t="s">
        <v>1515</v>
      </c>
      <c r="D62" s="575">
        <v>24981</v>
      </c>
      <c r="E62" s="575">
        <v>25168</v>
      </c>
      <c r="F62" s="351">
        <f t="shared" si="24"/>
        <v>187</v>
      </c>
      <c r="G62" s="333">
        <f>F62*F73</f>
        <v>193.57563648818359</v>
      </c>
      <c r="H62" s="518" t="s">
        <v>1648</v>
      </c>
      <c r="I62" s="502"/>
      <c r="J62" s="502"/>
    </row>
    <row r="63" spans="1:10" ht="24" customHeight="1" x14ac:dyDescent="0.2">
      <c r="A63" s="267" t="s">
        <v>1445</v>
      </c>
      <c r="B63" s="582" t="s">
        <v>1441</v>
      </c>
      <c r="C63" s="583" t="s">
        <v>1384</v>
      </c>
      <c r="D63" s="552">
        <v>40560</v>
      </c>
      <c r="E63" s="552">
        <v>41438</v>
      </c>
      <c r="F63" s="293">
        <f>E63-D63</f>
        <v>878</v>
      </c>
      <c r="G63" s="333"/>
      <c r="H63" s="502">
        <f>E63-D63-F66</f>
        <v>-46</v>
      </c>
    </row>
    <row r="64" spans="1:10" ht="24" customHeight="1" x14ac:dyDescent="0.2">
      <c r="A64" s="267" t="s">
        <v>1597</v>
      </c>
      <c r="B64" s="267" t="s">
        <v>1597</v>
      </c>
      <c r="C64" s="584" t="s">
        <v>1602</v>
      </c>
      <c r="D64" s="712">
        <v>40</v>
      </c>
      <c r="E64" s="615">
        <v>40</v>
      </c>
      <c r="F64" s="293">
        <f t="shared" ref="F64:F65" si="25">E64-D64</f>
        <v>0</v>
      </c>
      <c r="G64" s="333">
        <f>F64*F73</f>
        <v>0</v>
      </c>
      <c r="H64" s="8" t="s">
        <v>2012</v>
      </c>
    </row>
    <row r="65" spans="1:9" ht="24" customHeight="1" x14ac:dyDescent="0.2">
      <c r="A65" s="267" t="s">
        <v>1598</v>
      </c>
      <c r="B65" s="267" t="s">
        <v>1598</v>
      </c>
      <c r="C65" s="584" t="s">
        <v>1603</v>
      </c>
      <c r="D65" s="712">
        <v>125</v>
      </c>
      <c r="E65" s="615">
        <v>125</v>
      </c>
      <c r="F65" s="293">
        <f t="shared" si="25"/>
        <v>0</v>
      </c>
      <c r="G65" s="333">
        <f>F65*F73</f>
        <v>0</v>
      </c>
      <c r="H65" s="518" t="s">
        <v>1544</v>
      </c>
    </row>
    <row r="66" spans="1:9" ht="24" customHeight="1" x14ac:dyDescent="0.2">
      <c r="A66" s="267" t="s">
        <v>1600</v>
      </c>
      <c r="B66" s="582" t="s">
        <v>1486</v>
      </c>
      <c r="C66" s="585" t="s">
        <v>1586</v>
      </c>
      <c r="D66" s="597">
        <v>27118</v>
      </c>
      <c r="E66" s="597">
        <v>28042</v>
      </c>
      <c r="F66" s="293">
        <f>E66-D66</f>
        <v>924</v>
      </c>
      <c r="G66" s="333">
        <f>F66*F73</f>
        <v>956.49138029455423</v>
      </c>
      <c r="H66" s="518" t="s">
        <v>1546</v>
      </c>
    </row>
    <row r="67" spans="1:9" ht="24" customHeight="1" x14ac:dyDescent="0.2">
      <c r="A67" s="267" t="s">
        <v>1599</v>
      </c>
      <c r="B67" s="582" t="s">
        <v>1643</v>
      </c>
      <c r="C67" s="585" t="s">
        <v>1587</v>
      </c>
      <c r="D67" s="712">
        <v>71073</v>
      </c>
      <c r="E67" s="615">
        <v>73108</v>
      </c>
      <c r="F67" s="293">
        <f t="shared" ref="F67" si="26">E67-D67</f>
        <v>2035</v>
      </c>
      <c r="G67" s="333">
        <f>F67*F73</f>
        <v>2106.5583970772923</v>
      </c>
      <c r="H67" s="518" t="s">
        <v>1546</v>
      </c>
    </row>
    <row r="68" spans="1:9" ht="24" customHeight="1" x14ac:dyDescent="0.2">
      <c r="A68" s="267" t="s">
        <v>1601</v>
      </c>
      <c r="B68" s="582" t="s">
        <v>1991</v>
      </c>
      <c r="C68" s="586" t="s">
        <v>1588</v>
      </c>
      <c r="D68" s="712">
        <v>11873</v>
      </c>
      <c r="E68" s="615">
        <v>11983</v>
      </c>
      <c r="F68" s="293">
        <f t="shared" ref="F68" si="27">E68-D68</f>
        <v>110</v>
      </c>
      <c r="G68" s="333">
        <f>F68*F73</f>
        <v>113.8680214636374</v>
      </c>
      <c r="H68" s="518" t="s">
        <v>1546</v>
      </c>
    </row>
    <row r="69" spans="1:9" ht="24" customHeight="1" x14ac:dyDescent="0.2">
      <c r="A69" s="143" t="s">
        <v>1406</v>
      </c>
      <c r="B69" s="587" t="s">
        <v>1407</v>
      </c>
      <c r="C69" s="360"/>
      <c r="D69" s="575">
        <v>4000</v>
      </c>
      <c r="E69" s="617">
        <v>4050</v>
      </c>
      <c r="F69" s="293">
        <f t="shared" ref="F69" si="28">E69-D69</f>
        <v>50</v>
      </c>
      <c r="G69" s="333">
        <f>F69*F73</f>
        <v>51.758191574380639</v>
      </c>
      <c r="H69" s="502"/>
      <c r="I69" s="706"/>
    </row>
    <row r="70" spans="1:9" ht="24" customHeight="1" x14ac:dyDescent="0.2">
      <c r="A70" s="52" t="s">
        <v>494</v>
      </c>
      <c r="B70" s="249" t="s">
        <v>104</v>
      </c>
      <c r="C70" s="335" t="s">
        <v>1041</v>
      </c>
      <c r="D70" s="856" t="s">
        <v>1352</v>
      </c>
      <c r="E70" s="857"/>
      <c r="F70" s="293"/>
      <c r="G70" s="222">
        <f>F70*F73</f>
        <v>0</v>
      </c>
      <c r="H70" s="518"/>
    </row>
    <row r="71" spans="1:9" ht="27" customHeight="1" x14ac:dyDescent="0.2">
      <c r="A71" s="264" t="s">
        <v>962</v>
      </c>
      <c r="B71" s="249" t="s">
        <v>495</v>
      </c>
      <c r="C71" s="861" t="s">
        <v>1042</v>
      </c>
      <c r="D71" s="861"/>
      <c r="E71" s="861"/>
      <c r="F71" s="293">
        <v>891</v>
      </c>
      <c r="G71" s="223"/>
    </row>
    <row r="72" spans="1:9" ht="18" customHeight="1" x14ac:dyDescent="0.2">
      <c r="A72" s="265" t="s">
        <v>16</v>
      </c>
      <c r="B72" s="37"/>
      <c r="C72" s="37"/>
      <c r="D72" s="37"/>
      <c r="E72" s="37"/>
      <c r="F72" s="471">
        <f>SUM(F51:F70)-F63</f>
        <v>8759</v>
      </c>
      <c r="G72" s="504">
        <f>SUM(G51:G70)</f>
        <v>9067</v>
      </c>
      <c r="I72" s="708"/>
    </row>
    <row r="73" spans="1:9" ht="21" customHeight="1" x14ac:dyDescent="0.2">
      <c r="A73" s="252"/>
      <c r="B73" s="37" t="s">
        <v>496</v>
      </c>
      <c r="C73" s="266"/>
      <c r="D73" s="37"/>
      <c r="E73" s="37"/>
      <c r="F73" s="243">
        <f>F50/F72</f>
        <v>1.0351638314876128</v>
      </c>
      <c r="G73" s="224"/>
    </row>
    <row r="74" spans="1:9" ht="45.75" customHeight="1" x14ac:dyDescent="0.2">
      <c r="A74" s="342" t="s">
        <v>72</v>
      </c>
      <c r="B74" s="343"/>
      <c r="C74" s="107"/>
      <c r="D74" s="107"/>
      <c r="E74" s="107"/>
      <c r="F74" s="107"/>
      <c r="G74" s="107"/>
      <c r="H74" s="107"/>
    </row>
    <row r="75" spans="1:9" ht="12.75" customHeight="1" x14ac:dyDescent="0.2">
      <c r="A75" s="845" t="s">
        <v>481</v>
      </c>
      <c r="B75" s="845" t="s">
        <v>482</v>
      </c>
      <c r="C75" s="845" t="s">
        <v>1</v>
      </c>
      <c r="D75" s="845" t="s">
        <v>2</v>
      </c>
      <c r="E75" s="845"/>
      <c r="F75" s="845" t="s">
        <v>483</v>
      </c>
      <c r="G75" s="862" t="s">
        <v>1030</v>
      </c>
      <c r="H75" s="860"/>
    </row>
    <row r="76" spans="1:9" x14ac:dyDescent="0.2">
      <c r="A76" s="845"/>
      <c r="B76" s="845"/>
      <c r="C76" s="845"/>
      <c r="D76" s="845"/>
      <c r="E76" s="845"/>
      <c r="F76" s="845"/>
      <c r="G76" s="862"/>
      <c r="H76" s="860"/>
    </row>
    <row r="77" spans="1:9" ht="23.25" customHeight="1" x14ac:dyDescent="0.2">
      <c r="A77" s="845"/>
      <c r="B77" s="845"/>
      <c r="C77" s="845"/>
      <c r="D77" s="258" t="s">
        <v>6</v>
      </c>
      <c r="E77" s="259" t="s">
        <v>7</v>
      </c>
      <c r="F77" s="845"/>
      <c r="G77" s="862"/>
      <c r="H77" s="860"/>
    </row>
    <row r="78" spans="1:9" ht="28.5" customHeight="1" x14ac:dyDescent="0.2">
      <c r="A78" s="52" t="s">
        <v>955</v>
      </c>
      <c r="B78" s="267" t="s">
        <v>966</v>
      </c>
      <c r="C78" s="250" t="s">
        <v>1388</v>
      </c>
      <c r="D78" s="575">
        <v>48600</v>
      </c>
      <c r="E78" s="575">
        <v>49257</v>
      </c>
      <c r="F78" s="195">
        <f>E78-D78</f>
        <v>657</v>
      </c>
      <c r="G78" s="337">
        <f>F78*E82</f>
        <v>689.12559923298181</v>
      </c>
      <c r="H78" s="501" t="s">
        <v>1544</v>
      </c>
    </row>
    <row r="79" spans="1:9" ht="24" customHeight="1" x14ac:dyDescent="0.2">
      <c r="A79" s="52" t="s">
        <v>954</v>
      </c>
      <c r="B79" s="267" t="s">
        <v>1043</v>
      </c>
      <c r="C79" s="250" t="s">
        <v>1516</v>
      </c>
      <c r="D79" s="575">
        <v>13096</v>
      </c>
      <c r="E79" s="575">
        <v>13307</v>
      </c>
      <c r="F79" s="195">
        <f>E79-D79</f>
        <v>211</v>
      </c>
      <c r="G79" s="338">
        <f>F79*E82</f>
        <v>221.31735378715246</v>
      </c>
      <c r="H79" s="517" t="s">
        <v>1545</v>
      </c>
    </row>
    <row r="80" spans="1:9" ht="28.5" customHeight="1" x14ac:dyDescent="0.2">
      <c r="A80" s="307" t="s">
        <v>956</v>
      </c>
      <c r="B80" s="267" t="s">
        <v>1672</v>
      </c>
      <c r="C80" s="250" t="s">
        <v>1511</v>
      </c>
      <c r="D80" s="575">
        <v>8596</v>
      </c>
      <c r="E80" s="575">
        <v>8771</v>
      </c>
      <c r="F80" s="195">
        <f>E80-D80</f>
        <v>175</v>
      </c>
      <c r="G80" s="338">
        <f>F80*E82</f>
        <v>183.55704697986579</v>
      </c>
      <c r="H80" s="517" t="s">
        <v>1545</v>
      </c>
    </row>
    <row r="81" spans="1:9" ht="15.75" customHeight="1" x14ac:dyDescent="0.2">
      <c r="A81" s="267" t="s">
        <v>972</v>
      </c>
      <c r="B81" s="267" t="s">
        <v>1357</v>
      </c>
      <c r="C81" s="250">
        <v>17028035</v>
      </c>
      <c r="D81" s="195">
        <v>1614</v>
      </c>
      <c r="E81" s="195">
        <v>1665</v>
      </c>
      <c r="F81" s="195">
        <f>E81-D81</f>
        <v>51</v>
      </c>
      <c r="G81" s="339"/>
      <c r="H81" s="13"/>
    </row>
    <row r="82" spans="1:9" ht="43.5" customHeight="1" x14ac:dyDescent="0.2">
      <c r="A82" s="840" t="s">
        <v>975</v>
      </c>
      <c r="B82" s="840"/>
      <c r="C82" s="840"/>
      <c r="D82" s="840"/>
      <c r="E82" s="268">
        <f>SUM(F78:F81)/SUM(F78:F80)</f>
        <v>1.0488974113135188</v>
      </c>
      <c r="F82" s="37"/>
      <c r="G82" s="341"/>
      <c r="H82" s="13"/>
    </row>
    <row r="83" spans="1:9" ht="24" customHeight="1" x14ac:dyDescent="0.2">
      <c r="A83" s="854" t="s">
        <v>957</v>
      </c>
      <c r="B83" s="52" t="s">
        <v>1569</v>
      </c>
      <c r="C83" s="250" t="s">
        <v>1570</v>
      </c>
      <c r="D83" s="552">
        <v>37705</v>
      </c>
      <c r="E83" s="552">
        <v>38126</v>
      </c>
      <c r="F83" s="195">
        <f>E83-D83</f>
        <v>421</v>
      </c>
      <c r="G83" s="340"/>
      <c r="H83" s="589"/>
    </row>
    <row r="84" spans="1:9" ht="24" customHeight="1" x14ac:dyDescent="0.2">
      <c r="A84" s="855"/>
      <c r="B84" s="488" t="s">
        <v>1500</v>
      </c>
      <c r="C84" s="250" t="s">
        <v>1517</v>
      </c>
      <c r="D84" s="552">
        <v>142265</v>
      </c>
      <c r="E84" s="552">
        <v>144545</v>
      </c>
      <c r="F84" s="195">
        <f t="shared" ref="F84:F87" si="29">E84-D84</f>
        <v>2280</v>
      </c>
      <c r="G84" s="340"/>
      <c r="H84" s="590"/>
    </row>
    <row r="85" spans="1:9" ht="42.75" customHeight="1" x14ac:dyDescent="0.2">
      <c r="A85" s="52" t="s">
        <v>958</v>
      </c>
      <c r="B85" s="52" t="s">
        <v>1580</v>
      </c>
      <c r="C85" s="250" t="s">
        <v>1581</v>
      </c>
      <c r="D85" s="575">
        <v>40345</v>
      </c>
      <c r="E85" s="575">
        <v>41132</v>
      </c>
      <c r="F85" s="195">
        <f t="shared" ref="F85" si="30">E85-D85</f>
        <v>787</v>
      </c>
      <c r="G85" s="340"/>
      <c r="H85" s="518" t="s">
        <v>1545</v>
      </c>
      <c r="I85" s="502"/>
    </row>
    <row r="86" spans="1:9" ht="33" customHeight="1" x14ac:dyDescent="0.2">
      <c r="A86" s="307" t="s">
        <v>959</v>
      </c>
      <c r="B86" s="307" t="s">
        <v>1505</v>
      </c>
      <c r="C86" s="250" t="s">
        <v>1509</v>
      </c>
      <c r="D86" s="575">
        <v>29068</v>
      </c>
      <c r="E86" s="617">
        <v>29068</v>
      </c>
      <c r="F86" s="336">
        <f t="shared" si="29"/>
        <v>0</v>
      </c>
      <c r="G86" s="340"/>
      <c r="H86" s="518" t="s">
        <v>1545</v>
      </c>
      <c r="I86" s="718">
        <v>28997</v>
      </c>
    </row>
    <row r="87" spans="1:9" ht="31.5" customHeight="1" x14ac:dyDescent="0.2">
      <c r="A87" s="52" t="s">
        <v>1033</v>
      </c>
      <c r="B87" s="52" t="s">
        <v>1528</v>
      </c>
      <c r="C87" s="250" t="s">
        <v>1529</v>
      </c>
      <c r="D87" s="575">
        <v>11966</v>
      </c>
      <c r="E87" s="617">
        <v>12200</v>
      </c>
      <c r="F87" s="336">
        <f t="shared" si="29"/>
        <v>234</v>
      </c>
      <c r="G87" s="620"/>
      <c r="H87" s="518" t="s">
        <v>1545</v>
      </c>
      <c r="I87" s="718"/>
    </row>
    <row r="88" spans="1:9" ht="24" customHeight="1" x14ac:dyDescent="0.2">
      <c r="A88" s="52" t="s">
        <v>1641</v>
      </c>
      <c r="B88" s="304" t="s">
        <v>1636</v>
      </c>
      <c r="C88" s="250" t="s">
        <v>1642</v>
      </c>
      <c r="D88" s="195">
        <v>680</v>
      </c>
      <c r="E88" s="195">
        <v>705</v>
      </c>
      <c r="F88" s="539">
        <f t="shared" ref="F88" si="31">E88-D88</f>
        <v>25</v>
      </c>
      <c r="G88" s="340"/>
      <c r="H88" s="518"/>
    </row>
    <row r="89" spans="1:9" ht="27.75" customHeight="1" x14ac:dyDescent="0.2">
      <c r="A89" s="52"/>
      <c r="B89" s="720" t="s">
        <v>1048</v>
      </c>
      <c r="C89" s="469">
        <f>SUM('Общ. счетчики'!G50:G50)</f>
        <v>5560</v>
      </c>
      <c r="D89" s="195"/>
      <c r="E89" s="195"/>
      <c r="F89" s="470">
        <f>SUM(F78:F87)</f>
        <v>4816</v>
      </c>
      <c r="G89" s="540">
        <f>C89-F89</f>
        <v>744</v>
      </c>
      <c r="H89" s="8"/>
    </row>
    <row r="90" spans="1:9" ht="21.75" customHeight="1" x14ac:dyDescent="0.2">
      <c r="A90" s="485"/>
      <c r="B90" s="719" t="s">
        <v>1492</v>
      </c>
      <c r="C90" s="305">
        <f>'Общ. счетчики'!G46</f>
        <v>2265</v>
      </c>
      <c r="D90" s="485"/>
      <c r="E90" s="485"/>
      <c r="F90" s="487">
        <f>F88</f>
        <v>25</v>
      </c>
      <c r="G90" s="576"/>
    </row>
    <row r="91" spans="1:9" ht="18" customHeight="1" x14ac:dyDescent="0.2">
      <c r="A91" s="269" t="s">
        <v>1049</v>
      </c>
      <c r="B91" s="262"/>
      <c r="C91" s="195"/>
      <c r="D91" s="195"/>
      <c r="E91" s="195"/>
      <c r="F91" s="195"/>
      <c r="G91" s="33"/>
    </row>
    <row r="92" spans="1:9" ht="38.25" customHeight="1" x14ac:dyDescent="0.2">
      <c r="A92" s="52" t="s">
        <v>1662</v>
      </c>
      <c r="B92" s="571" t="s">
        <v>1663</v>
      </c>
      <c r="C92" s="250">
        <v>11323464</v>
      </c>
      <c r="D92" s="195">
        <v>26753</v>
      </c>
      <c r="E92" s="195">
        <v>26753</v>
      </c>
      <c r="F92" s="575">
        <f>E92-D92</f>
        <v>0</v>
      </c>
      <c r="G92" s="33"/>
      <c r="H92" s="555"/>
    </row>
    <row r="94" spans="1:9" ht="21" customHeight="1" x14ac:dyDescent="0.2">
      <c r="A94" s="52" t="s">
        <v>1979</v>
      </c>
      <c r="B94" s="253" t="s">
        <v>1980</v>
      </c>
      <c r="C94" s="250" t="s">
        <v>1389</v>
      </c>
      <c r="D94" s="575">
        <v>69631</v>
      </c>
      <c r="E94" s="575">
        <v>70134</v>
      </c>
      <c r="F94" s="554">
        <f>E94-D94</f>
        <v>503</v>
      </c>
    </row>
    <row r="95" spans="1:9" ht="21" customHeight="1" x14ac:dyDescent="0.2">
      <c r="A95" s="52" t="s">
        <v>1979</v>
      </c>
      <c r="B95" s="304" t="s">
        <v>1981</v>
      </c>
      <c r="C95" s="250" t="s">
        <v>1984</v>
      </c>
      <c r="D95" s="195">
        <v>9042</v>
      </c>
      <c r="E95" s="195">
        <v>9660</v>
      </c>
      <c r="F95" s="554">
        <f>E95-D95</f>
        <v>618</v>
      </c>
    </row>
    <row r="96" spans="1:9" x14ac:dyDescent="0.2">
      <c r="E96" t="s">
        <v>1390</v>
      </c>
      <c r="F96" s="469">
        <f>SUM(F94:F95)</f>
        <v>1121</v>
      </c>
    </row>
    <row r="97" spans="1:6" x14ac:dyDescent="0.2">
      <c r="F97" s="110"/>
    </row>
    <row r="98" spans="1:6" x14ac:dyDescent="0.2">
      <c r="D98" s="129" t="s">
        <v>1396</v>
      </c>
      <c r="E98" s="129"/>
      <c r="F98" s="129" t="s">
        <v>1397</v>
      </c>
    </row>
    <row r="99" spans="1:6" x14ac:dyDescent="0.2">
      <c r="A99" t="s">
        <v>1391</v>
      </c>
      <c r="C99" t="s">
        <v>1392</v>
      </c>
      <c r="D99" s="344">
        <v>17347.5</v>
      </c>
      <c r="F99" s="345">
        <f>F96/D103*D99</f>
        <v>440.79787246099551</v>
      </c>
    </row>
    <row r="100" spans="1:6" x14ac:dyDescent="0.2">
      <c r="C100" t="s">
        <v>1393</v>
      </c>
      <c r="D100">
        <v>16483.400000000001</v>
      </c>
      <c r="F100" s="345">
        <f>F96/D103*D100</f>
        <v>418.84119619101159</v>
      </c>
    </row>
    <row r="101" spans="1:6" x14ac:dyDescent="0.2">
      <c r="C101" t="s">
        <v>1394</v>
      </c>
      <c r="D101">
        <v>6275.6</v>
      </c>
      <c r="F101" s="345">
        <f>F96/D103*D101</f>
        <v>159.46223538931972</v>
      </c>
    </row>
    <row r="102" spans="1:6" x14ac:dyDescent="0.2">
      <c r="C102" t="s">
        <v>1395</v>
      </c>
      <c r="D102">
        <v>4010.2</v>
      </c>
      <c r="F102" s="345">
        <f>F96/D103*D102</f>
        <v>101.89869595867324</v>
      </c>
    </row>
    <row r="103" spans="1:6" x14ac:dyDescent="0.2">
      <c r="D103" s="347">
        <f>SUM(D99:D102)</f>
        <v>44116.7</v>
      </c>
      <c r="E103" s="13"/>
      <c r="F103" s="346">
        <f>SUM(F99:F102)</f>
        <v>1121.0000000000002</v>
      </c>
    </row>
  </sheetData>
  <customSheetViews>
    <customSheetView guid="{59BB3A05-2517-4212-B4B0-766CE27362F6}" showPageBreaks="1" fitToPage="1" printArea="1" state="hidden" view="pageBreakPreview" topLeftCell="A4">
      <selection activeCell="H92" sqref="H92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view="pageBreakPreview" topLeftCell="A97">
      <selection activeCell="H11" sqref="H11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3"/>
  <headerFooter alignWithMargins="0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C14" sqref="C14"/>
    </sheetView>
  </sheetViews>
  <sheetFormatPr defaultColWidth="9.140625" defaultRowHeight="12.75" x14ac:dyDescent="0.2"/>
  <cols>
    <col min="1" max="1" width="6.28515625" style="382" customWidth="1"/>
    <col min="2" max="2" width="32.85546875" style="382" customWidth="1"/>
    <col min="3" max="3" width="16.85546875" style="382" customWidth="1"/>
    <col min="4" max="4" width="14.5703125" style="397" customWidth="1"/>
    <col min="5" max="5" width="16.42578125" style="382" customWidth="1"/>
    <col min="6" max="6" width="9.7109375" style="382" customWidth="1"/>
    <col min="7" max="7" width="16" style="383" customWidth="1"/>
    <col min="8" max="16384" width="9.140625" style="382"/>
  </cols>
  <sheetData>
    <row r="1" spans="1:7" ht="21" x14ac:dyDescent="0.2">
      <c r="A1" s="866"/>
      <c r="B1" s="866"/>
      <c r="C1" s="866"/>
      <c r="D1" s="866"/>
      <c r="E1" s="866"/>
    </row>
    <row r="2" spans="1:7" ht="42" customHeight="1" x14ac:dyDescent="0.2">
      <c r="A2" s="867" t="s">
        <v>1437</v>
      </c>
      <c r="B2" s="867"/>
      <c r="C2" s="867"/>
      <c r="D2" s="867"/>
      <c r="E2" s="867"/>
    </row>
    <row r="3" spans="1:7" ht="20.25" customHeight="1" x14ac:dyDescent="0.2">
      <c r="A3" s="868" t="s">
        <v>1433</v>
      </c>
      <c r="B3" s="868"/>
      <c r="C3" s="868"/>
      <c r="D3" s="868"/>
      <c r="E3" s="868"/>
      <c r="F3" s="384"/>
    </row>
    <row r="4" spans="1:7" ht="31.5" customHeight="1" x14ac:dyDescent="0.35">
      <c r="A4" s="865" t="s">
        <v>1435</v>
      </c>
      <c r="B4" s="865"/>
      <c r="C4" s="385"/>
      <c r="D4" s="386"/>
      <c r="E4" s="458">
        <v>25188</v>
      </c>
    </row>
    <row r="5" spans="1:7" ht="15" x14ac:dyDescent="0.25">
      <c r="A5" s="380">
        <v>44234.6</v>
      </c>
      <c r="B5" s="387" t="s">
        <v>1341</v>
      </c>
      <c r="C5" s="388"/>
      <c r="D5" s="388"/>
      <c r="E5" s="389"/>
    </row>
    <row r="6" spans="1:7" ht="15" x14ac:dyDescent="0.25">
      <c r="A6" s="387" t="s">
        <v>1434</v>
      </c>
      <c r="B6" s="297">
        <f>E4*4.6/A5</f>
        <v>2.6193251436658178</v>
      </c>
      <c r="C6" s="388" t="s">
        <v>1034</v>
      </c>
      <c r="D6" s="388"/>
      <c r="E6" s="389"/>
    </row>
    <row r="7" spans="1:7" ht="15" x14ac:dyDescent="0.25">
      <c r="A7" s="390" t="s">
        <v>1023</v>
      </c>
      <c r="B7" s="390"/>
      <c r="C7" s="390"/>
      <c r="D7" s="390"/>
      <c r="E7" s="389"/>
    </row>
    <row r="8" spans="1:7" ht="15" x14ac:dyDescent="0.25">
      <c r="A8" s="387" t="s">
        <v>1438</v>
      </c>
      <c r="B8" s="387"/>
      <c r="C8" s="387"/>
      <c r="D8" s="387"/>
      <c r="E8" s="389"/>
    </row>
    <row r="9" spans="1:7" ht="15" x14ac:dyDescent="0.25">
      <c r="A9" s="864" t="s">
        <v>1028</v>
      </c>
      <c r="B9" s="864"/>
      <c r="C9" s="864"/>
      <c r="D9" s="864"/>
      <c r="E9" s="391"/>
    </row>
    <row r="10" spans="1:7" ht="15" x14ac:dyDescent="0.25">
      <c r="A10" s="387" t="s">
        <v>1024</v>
      </c>
      <c r="B10" s="387"/>
      <c r="C10" s="387"/>
      <c r="D10" s="387"/>
      <c r="E10" s="391"/>
    </row>
    <row r="11" spans="1:7" ht="15" x14ac:dyDescent="0.25">
      <c r="A11" s="864" t="s">
        <v>1029</v>
      </c>
      <c r="B11" s="864"/>
      <c r="C11" s="864"/>
      <c r="D11" s="864"/>
      <c r="E11" s="392"/>
    </row>
    <row r="12" spans="1:7" ht="15" x14ac:dyDescent="0.25">
      <c r="A12" s="393"/>
      <c r="B12" s="393"/>
      <c r="C12" s="393"/>
      <c r="D12" s="393"/>
      <c r="E12" s="394"/>
      <c r="F12" s="395"/>
    </row>
    <row r="13" spans="1:7" ht="15" x14ac:dyDescent="0.25">
      <c r="B13" s="396"/>
      <c r="C13" s="299" t="s">
        <v>2020</v>
      </c>
    </row>
    <row r="14" spans="1:7" s="402" customFormat="1" ht="25.5" x14ac:dyDescent="0.2">
      <c r="A14" s="398" t="s">
        <v>24</v>
      </c>
      <c r="B14" s="399" t="s">
        <v>25</v>
      </c>
      <c r="C14" s="399"/>
      <c r="D14" s="398" t="s">
        <v>27</v>
      </c>
      <c r="E14" s="400" t="s">
        <v>26</v>
      </c>
      <c r="F14" s="398" t="s">
        <v>1025</v>
      </c>
      <c r="G14" s="401" t="s">
        <v>1026</v>
      </c>
    </row>
    <row r="15" spans="1:7" ht="15" x14ac:dyDescent="0.25">
      <c r="A15" s="403"/>
      <c r="B15" s="404" t="s">
        <v>28</v>
      </c>
      <c r="C15" s="404"/>
      <c r="D15" s="405"/>
      <c r="E15" s="406"/>
      <c r="F15" s="405"/>
      <c r="G15" s="405"/>
    </row>
    <row r="16" spans="1:7" ht="15" x14ac:dyDescent="0.25">
      <c r="A16" s="403"/>
      <c r="B16" s="407" t="s">
        <v>72</v>
      </c>
      <c r="C16" s="403"/>
      <c r="D16" s="408"/>
      <c r="E16" s="406"/>
      <c r="F16" s="405"/>
      <c r="G16" s="405"/>
    </row>
    <row r="17" spans="1:7" ht="15" x14ac:dyDescent="0.25">
      <c r="A17" s="403">
        <v>1</v>
      </c>
      <c r="B17" s="409" t="s">
        <v>73</v>
      </c>
      <c r="C17" s="410" t="s">
        <v>74</v>
      </c>
      <c r="D17" s="405">
        <v>147.4</v>
      </c>
      <c r="E17" s="406">
        <f>$E$4*'МОП корп. 1'!D17/$A$5</f>
        <v>83.9322882992047</v>
      </c>
      <c r="F17" s="405">
        <v>4.5999999999999996</v>
      </c>
      <c r="G17" s="405">
        <f>E17*F17</f>
        <v>386.08852617634159</v>
      </c>
    </row>
    <row r="18" spans="1:7" ht="15" x14ac:dyDescent="0.25">
      <c r="A18" s="403">
        <f>A17+1</f>
        <v>2</v>
      </c>
      <c r="B18" s="409" t="s">
        <v>75</v>
      </c>
      <c r="C18" s="410" t="s">
        <v>76</v>
      </c>
      <c r="D18" s="405">
        <v>92.7</v>
      </c>
      <c r="E18" s="406">
        <f>$E$4*D18/$A$5</f>
        <v>52.785095829961165</v>
      </c>
      <c r="F18" s="405">
        <v>4.5999999999999996</v>
      </c>
      <c r="G18" s="405">
        <f t="shared" ref="G18:G24" si="0">E18*F18</f>
        <v>242.81144081782134</v>
      </c>
    </row>
    <row r="19" spans="1:7" ht="15" x14ac:dyDescent="0.25">
      <c r="A19" s="403">
        <f>A18+1</f>
        <v>3</v>
      </c>
      <c r="B19" s="409" t="s">
        <v>77</v>
      </c>
      <c r="C19" s="410" t="s">
        <v>78</v>
      </c>
      <c r="D19" s="405">
        <v>144.19999999999999</v>
      </c>
      <c r="E19" s="406">
        <f>$E$4*D19/$A$5</f>
        <v>82.110149068828463</v>
      </c>
      <c r="F19" s="405">
        <v>4.5999999999999996</v>
      </c>
      <c r="G19" s="405">
        <f t="shared" si="0"/>
        <v>377.70668571661088</v>
      </c>
    </row>
    <row r="20" spans="1:7" ht="15" customHeight="1" x14ac:dyDescent="0.25">
      <c r="A20" s="403">
        <f t="shared" ref="A20:A27" si="1">A19+1</f>
        <v>4</v>
      </c>
      <c r="B20" s="411" t="s">
        <v>957</v>
      </c>
      <c r="C20" s="410" t="s">
        <v>1402</v>
      </c>
      <c r="D20" s="412">
        <v>315.5</v>
      </c>
      <c r="E20" s="406">
        <f>$E$4*D20/$A$5</f>
        <v>179.65153974490559</v>
      </c>
      <c r="F20" s="405">
        <v>4.5999999999999996</v>
      </c>
      <c r="G20" s="405">
        <f t="shared" si="0"/>
        <v>826.39708282656568</v>
      </c>
    </row>
    <row r="21" spans="1:7" ht="15" x14ac:dyDescent="0.25">
      <c r="A21" s="403">
        <f t="shared" si="1"/>
        <v>5</v>
      </c>
      <c r="B21" s="409" t="s">
        <v>79</v>
      </c>
      <c r="C21" s="410" t="s">
        <v>80</v>
      </c>
      <c r="D21" s="405">
        <v>186.6</v>
      </c>
      <c r="E21" s="406">
        <f t="shared" ref="E21:E23" si="2">$E$4*D21/$A$5</f>
        <v>106.25349387131341</v>
      </c>
      <c r="F21" s="405">
        <v>4.5999999999999996</v>
      </c>
      <c r="G21" s="405">
        <f>E21*F21</f>
        <v>488.76607180804166</v>
      </c>
    </row>
    <row r="22" spans="1:7" ht="15" x14ac:dyDescent="0.25">
      <c r="A22" s="403">
        <f t="shared" si="1"/>
        <v>6</v>
      </c>
      <c r="B22" s="409" t="s">
        <v>81</v>
      </c>
      <c r="C22" s="410" t="s">
        <v>82</v>
      </c>
      <c r="D22" s="405">
        <v>207.3</v>
      </c>
      <c r="E22" s="406">
        <f t="shared" si="2"/>
        <v>118.0404570178096</v>
      </c>
      <c r="F22" s="405">
        <v>4.5999999999999996</v>
      </c>
      <c r="G22" s="405">
        <f t="shared" si="0"/>
        <v>542.9861022819241</v>
      </c>
    </row>
    <row r="23" spans="1:7" ht="24" customHeight="1" x14ac:dyDescent="0.25">
      <c r="A23" s="403">
        <f t="shared" si="1"/>
        <v>7</v>
      </c>
      <c r="B23" s="413" t="s">
        <v>1338</v>
      </c>
      <c r="C23" s="410" t="s">
        <v>80</v>
      </c>
      <c r="D23" s="405">
        <f>96.1+62.8</f>
        <v>158.89999999999998</v>
      </c>
      <c r="E23" s="406">
        <f t="shared" si="2"/>
        <v>90.480601158369225</v>
      </c>
      <c r="F23" s="405">
        <v>4.5999999999999996</v>
      </c>
      <c r="G23" s="405">
        <f t="shared" si="0"/>
        <v>416.21076532849838</v>
      </c>
    </row>
    <row r="24" spans="1:7" ht="17.25" customHeight="1" x14ac:dyDescent="0.25">
      <c r="A24" s="403">
        <v>8</v>
      </c>
      <c r="B24" s="411" t="s">
        <v>1339</v>
      </c>
      <c r="C24" s="414" t="s">
        <v>106</v>
      </c>
      <c r="D24" s="405">
        <v>143.19999999999999</v>
      </c>
      <c r="E24" s="406">
        <f>$E$4*D24/$A$5</f>
        <v>81.540730559335898</v>
      </c>
      <c r="F24" s="405">
        <v>4.5999999999999996</v>
      </c>
      <c r="G24" s="405">
        <f t="shared" si="0"/>
        <v>375.0873605729451</v>
      </c>
    </row>
    <row r="25" spans="1:7" ht="15" x14ac:dyDescent="0.25">
      <c r="A25" s="403"/>
      <c r="B25" s="415" t="s">
        <v>72</v>
      </c>
      <c r="C25" s="416"/>
      <c r="D25" s="417">
        <f>SUM(D17:D24)</f>
        <v>1395.8</v>
      </c>
      <c r="E25" s="417">
        <f>SUM(E17:E24)</f>
        <v>794.79435554972804</v>
      </c>
      <c r="F25" s="405">
        <v>4.5999999999999996</v>
      </c>
      <c r="G25" s="418">
        <f>SUM(G17:G24)</f>
        <v>3656.054035528749</v>
      </c>
    </row>
    <row r="26" spans="1:7" ht="15" x14ac:dyDescent="0.25">
      <c r="A26" s="403">
        <f>A23+1</f>
        <v>8</v>
      </c>
      <c r="B26" s="415" t="str">
        <f>'[1]Под 6'!A6</f>
        <v>Л/ 01</v>
      </c>
      <c r="C26" s="419" t="s">
        <v>293</v>
      </c>
      <c r="D26" s="417">
        <v>83.8</v>
      </c>
      <c r="E26" s="406">
        <f>$E$4*D26/$A$5</f>
        <v>47.717271095477294</v>
      </c>
      <c r="F26" s="405">
        <v>4.5999999999999996</v>
      </c>
      <c r="G26" s="418">
        <f>E26*F26</f>
        <v>219.49944703919553</v>
      </c>
    </row>
    <row r="27" spans="1:7" ht="15" x14ac:dyDescent="0.25">
      <c r="A27" s="403">
        <f t="shared" si="1"/>
        <v>9</v>
      </c>
      <c r="B27" s="415" t="str">
        <f>'[1]Под 6'!A7</f>
        <v>2</v>
      </c>
      <c r="C27" s="420" t="s">
        <v>294</v>
      </c>
      <c r="D27" s="417">
        <v>45.4</v>
      </c>
      <c r="E27" s="406">
        <f t="shared" ref="E27:E57" si="3">$E$4*D27/$A$5</f>
        <v>25.85160033096264</v>
      </c>
      <c r="F27" s="405">
        <v>4.5999999999999996</v>
      </c>
      <c r="G27" s="418">
        <f t="shared" ref="G27:G90" si="4">E27*F27</f>
        <v>118.91736152242814</v>
      </c>
    </row>
    <row r="28" spans="1:7" ht="15" x14ac:dyDescent="0.25">
      <c r="A28" s="403">
        <f>A27+1</f>
        <v>10</v>
      </c>
      <c r="B28" s="415" t="str">
        <f>'[1]Под 6'!A8</f>
        <v>3</v>
      </c>
      <c r="C28" s="420" t="s">
        <v>294</v>
      </c>
      <c r="D28" s="417">
        <v>45.4</v>
      </c>
      <c r="E28" s="406">
        <f t="shared" si="3"/>
        <v>25.85160033096264</v>
      </c>
      <c r="F28" s="405">
        <v>4.5999999999999996</v>
      </c>
      <c r="G28" s="418">
        <f t="shared" si="4"/>
        <v>118.91736152242814</v>
      </c>
    </row>
    <row r="29" spans="1:7" ht="15" x14ac:dyDescent="0.25">
      <c r="A29" s="403">
        <f>A28+1</f>
        <v>11</v>
      </c>
      <c r="B29" s="415" t="str">
        <f>'[1]Под 6'!A9</f>
        <v>4</v>
      </c>
      <c r="C29" s="421" t="s">
        <v>295</v>
      </c>
      <c r="D29" s="417">
        <v>108.3</v>
      </c>
      <c r="E29" s="406">
        <f t="shared" si="3"/>
        <v>61.668024578045241</v>
      </c>
      <c r="F29" s="405">
        <v>4.5999999999999996</v>
      </c>
      <c r="G29" s="418">
        <f t="shared" si="4"/>
        <v>283.67291305900807</v>
      </c>
    </row>
    <row r="30" spans="1:7" ht="15" x14ac:dyDescent="0.25">
      <c r="A30" s="403">
        <f t="shared" ref="A30:A93" si="5">A29+1</f>
        <v>12</v>
      </c>
      <c r="B30" s="415" t="str">
        <f>'[1]Под 6'!A10</f>
        <v>5</v>
      </c>
      <c r="C30" s="421" t="s">
        <v>296</v>
      </c>
      <c r="D30" s="417">
        <v>58.4</v>
      </c>
      <c r="E30" s="406">
        <f t="shared" si="3"/>
        <v>33.25404095436604</v>
      </c>
      <c r="F30" s="405">
        <v>4.5999999999999996</v>
      </c>
      <c r="G30" s="418">
        <f t="shared" si="4"/>
        <v>152.96858839008377</v>
      </c>
    </row>
    <row r="31" spans="1:7" ht="15" x14ac:dyDescent="0.25">
      <c r="A31" s="403">
        <f t="shared" si="5"/>
        <v>13</v>
      </c>
      <c r="B31" s="415" t="str">
        <f>'[1]Под 6'!A11</f>
        <v>П/ 06</v>
      </c>
      <c r="C31" s="422" t="s">
        <v>297</v>
      </c>
      <c r="D31" s="417">
        <v>100.7</v>
      </c>
      <c r="E31" s="406">
        <f t="shared" si="3"/>
        <v>57.340443905901722</v>
      </c>
      <c r="F31" s="405">
        <v>4.5999999999999996</v>
      </c>
      <c r="G31" s="418">
        <f t="shared" si="4"/>
        <v>263.76604196714788</v>
      </c>
    </row>
    <row r="32" spans="1:7" ht="15" x14ac:dyDescent="0.25">
      <c r="A32" s="403">
        <f t="shared" si="5"/>
        <v>14</v>
      </c>
      <c r="B32" s="415" t="str">
        <f>'[1]Под 6'!A12</f>
        <v>7</v>
      </c>
      <c r="C32" s="422" t="s">
        <v>298</v>
      </c>
      <c r="D32" s="417">
        <v>80.599999999999994</v>
      </c>
      <c r="E32" s="406">
        <f t="shared" si="3"/>
        <v>45.895131865101071</v>
      </c>
      <c r="F32" s="405">
        <v>4.5999999999999996</v>
      </c>
      <c r="G32" s="418">
        <f t="shared" si="4"/>
        <v>211.1176065794649</v>
      </c>
    </row>
    <row r="33" spans="1:7" ht="15" x14ac:dyDescent="0.25">
      <c r="A33" s="403">
        <f t="shared" si="5"/>
        <v>15</v>
      </c>
      <c r="B33" s="415" t="str">
        <f>'[1]Под 6'!A13</f>
        <v>8</v>
      </c>
      <c r="C33" s="422" t="s">
        <v>299</v>
      </c>
      <c r="D33" s="417">
        <v>111.3</v>
      </c>
      <c r="E33" s="406">
        <f t="shared" si="3"/>
        <v>63.376280106522948</v>
      </c>
      <c r="F33" s="405">
        <v>4.5999999999999996</v>
      </c>
      <c r="G33" s="418">
        <f t="shared" si="4"/>
        <v>291.53088849000557</v>
      </c>
    </row>
    <row r="34" spans="1:7" ht="15" x14ac:dyDescent="0.25">
      <c r="A34" s="403">
        <f t="shared" si="5"/>
        <v>16</v>
      </c>
      <c r="B34" s="415" t="str">
        <f>'[1]Под 6'!A14</f>
        <v>9</v>
      </c>
      <c r="C34" s="422" t="s">
        <v>300</v>
      </c>
      <c r="D34" s="417">
        <v>86.9</v>
      </c>
      <c r="E34" s="406">
        <f t="shared" si="3"/>
        <v>49.482468474904266</v>
      </c>
      <c r="F34" s="405">
        <v>4.5999999999999996</v>
      </c>
      <c r="G34" s="418">
        <f t="shared" si="4"/>
        <v>227.61935498455961</v>
      </c>
    </row>
    <row r="35" spans="1:7" ht="15" x14ac:dyDescent="0.25">
      <c r="A35" s="403">
        <f t="shared" si="5"/>
        <v>17</v>
      </c>
      <c r="B35" s="415" t="str">
        <f>'[1]Под 6'!A15</f>
        <v>Л/10</v>
      </c>
      <c r="C35" s="422" t="s">
        <v>301</v>
      </c>
      <c r="D35" s="417">
        <v>84.4</v>
      </c>
      <c r="E35" s="406">
        <f t="shared" si="3"/>
        <v>48.058922201172841</v>
      </c>
      <c r="F35" s="405">
        <v>4.5999999999999996</v>
      </c>
      <c r="G35" s="418">
        <f t="shared" si="4"/>
        <v>221.07104212539505</v>
      </c>
    </row>
    <row r="36" spans="1:7" ht="15" x14ac:dyDescent="0.25">
      <c r="A36" s="403">
        <f t="shared" si="5"/>
        <v>18</v>
      </c>
      <c r="B36" s="415" t="str">
        <f>'[1]Под 6'!A16</f>
        <v>11</v>
      </c>
      <c r="C36" s="420" t="s">
        <v>302</v>
      </c>
      <c r="D36" s="417">
        <v>44.5</v>
      </c>
      <c r="E36" s="406">
        <f t="shared" si="3"/>
        <v>25.33912367241933</v>
      </c>
      <c r="F36" s="405">
        <v>4.5999999999999996</v>
      </c>
      <c r="G36" s="418">
        <f t="shared" si="4"/>
        <v>116.55996889312891</v>
      </c>
    </row>
    <row r="37" spans="1:7" ht="15" x14ac:dyDescent="0.25">
      <c r="A37" s="403">
        <f t="shared" si="5"/>
        <v>19</v>
      </c>
      <c r="B37" s="415" t="str">
        <f>'[1]Под 6'!A17</f>
        <v>12</v>
      </c>
      <c r="C37" s="423" t="s">
        <v>303</v>
      </c>
      <c r="D37" s="417">
        <v>45.3</v>
      </c>
      <c r="E37" s="406">
        <f t="shared" si="3"/>
        <v>25.794658480013382</v>
      </c>
      <c r="F37" s="405">
        <v>4.5999999999999996</v>
      </c>
      <c r="G37" s="418">
        <f t="shared" si="4"/>
        <v>118.65542900806155</v>
      </c>
    </row>
    <row r="38" spans="1:7" ht="15" x14ac:dyDescent="0.25">
      <c r="A38" s="403">
        <f t="shared" si="5"/>
        <v>20</v>
      </c>
      <c r="B38" s="415" t="str">
        <f>'[1]Под 6'!A18</f>
        <v>13</v>
      </c>
      <c r="C38" s="424" t="s">
        <v>304</v>
      </c>
      <c r="D38" s="417">
        <f>107.8</f>
        <v>107.8</v>
      </c>
      <c r="E38" s="406">
        <f t="shared" si="3"/>
        <v>61.383315323298959</v>
      </c>
      <c r="F38" s="405">
        <v>4.5999999999999996</v>
      </c>
      <c r="G38" s="418">
        <f t="shared" si="4"/>
        <v>282.36325048717521</v>
      </c>
    </row>
    <row r="39" spans="1:7" ht="15" x14ac:dyDescent="0.25">
      <c r="A39" s="403">
        <f t="shared" si="5"/>
        <v>21</v>
      </c>
      <c r="B39" s="415" t="str">
        <f>'[1]Под 6'!A19</f>
        <v>14</v>
      </c>
      <c r="C39" s="424" t="s">
        <v>305</v>
      </c>
      <c r="D39" s="417">
        <v>57.3</v>
      </c>
      <c r="E39" s="406">
        <f t="shared" si="3"/>
        <v>32.627680593924211</v>
      </c>
      <c r="F39" s="405">
        <v>4.5999999999999996</v>
      </c>
      <c r="G39" s="418">
        <f t="shared" si="4"/>
        <v>150.08733073205136</v>
      </c>
    </row>
    <row r="40" spans="1:7" ht="15" x14ac:dyDescent="0.25">
      <c r="A40" s="403">
        <f t="shared" si="5"/>
        <v>22</v>
      </c>
      <c r="B40" s="415" t="str">
        <f>'[1]Под 6'!A20</f>
        <v>П/ 15</v>
      </c>
      <c r="C40" s="421" t="s">
        <v>306</v>
      </c>
      <c r="D40" s="417">
        <v>110.6</v>
      </c>
      <c r="E40" s="406">
        <f t="shared" si="3"/>
        <v>62.97768714987815</v>
      </c>
      <c r="F40" s="405">
        <v>4.5999999999999996</v>
      </c>
      <c r="G40" s="418">
        <f t="shared" si="4"/>
        <v>289.69736088943949</v>
      </c>
    </row>
    <row r="41" spans="1:7" ht="15" x14ac:dyDescent="0.25">
      <c r="A41" s="403">
        <f t="shared" si="5"/>
        <v>23</v>
      </c>
      <c r="B41" s="415" t="str">
        <f>'[1]Под 6'!A21</f>
        <v>16</v>
      </c>
      <c r="C41" s="422" t="s">
        <v>307</v>
      </c>
      <c r="D41" s="417">
        <v>79.3</v>
      </c>
      <c r="E41" s="406">
        <f t="shared" si="3"/>
        <v>45.154887802760733</v>
      </c>
      <c r="F41" s="405">
        <v>4.5999999999999996</v>
      </c>
      <c r="G41" s="418">
        <f t="shared" si="4"/>
        <v>207.71248389269937</v>
      </c>
    </row>
    <row r="42" spans="1:7" ht="15" x14ac:dyDescent="0.25">
      <c r="A42" s="403">
        <f t="shared" si="5"/>
        <v>24</v>
      </c>
      <c r="B42" s="415" t="str">
        <f>'[1]Под 6'!A22</f>
        <v>17</v>
      </c>
      <c r="C42" s="422" t="s">
        <v>308</v>
      </c>
      <c r="D42" s="417">
        <v>118.8</v>
      </c>
      <c r="E42" s="406">
        <f t="shared" si="3"/>
        <v>67.646918927717223</v>
      </c>
      <c r="F42" s="405">
        <v>4.5999999999999996</v>
      </c>
      <c r="G42" s="418">
        <f t="shared" si="4"/>
        <v>311.1758270674992</v>
      </c>
    </row>
    <row r="43" spans="1:7" ht="15" x14ac:dyDescent="0.25">
      <c r="A43" s="403">
        <f t="shared" si="5"/>
        <v>25</v>
      </c>
      <c r="B43" s="415" t="str">
        <f>'[1]Под 6'!A23</f>
        <v>18</v>
      </c>
      <c r="C43" s="422" t="s">
        <v>309</v>
      </c>
      <c r="D43" s="417">
        <v>85.8</v>
      </c>
      <c r="E43" s="406">
        <f t="shared" si="3"/>
        <v>48.856108114462437</v>
      </c>
      <c r="F43" s="405">
        <v>4.5999999999999996</v>
      </c>
      <c r="G43" s="418">
        <f t="shared" si="4"/>
        <v>224.7380973265272</v>
      </c>
    </row>
    <row r="44" spans="1:7" ht="15" x14ac:dyDescent="0.25">
      <c r="A44" s="403">
        <f t="shared" si="5"/>
        <v>26</v>
      </c>
      <c r="B44" s="415" t="str">
        <f>'[1]Под 6'!A24</f>
        <v>Л/ 19</v>
      </c>
      <c r="C44" s="422" t="s">
        <v>310</v>
      </c>
      <c r="D44" s="417">
        <v>84.9</v>
      </c>
      <c r="E44" s="406">
        <f t="shared" si="3"/>
        <v>48.34363145591913</v>
      </c>
      <c r="F44" s="405">
        <v>4.5999999999999996</v>
      </c>
      <c r="G44" s="418">
        <f t="shared" si="4"/>
        <v>222.38070469722797</v>
      </c>
    </row>
    <row r="45" spans="1:7" ht="15" x14ac:dyDescent="0.25">
      <c r="A45" s="403">
        <f t="shared" si="5"/>
        <v>27</v>
      </c>
      <c r="B45" s="415" t="str">
        <f>'[1]Под 6'!A25</f>
        <v>20</v>
      </c>
      <c r="C45" s="424" t="s">
        <v>311</v>
      </c>
      <c r="D45" s="417">
        <v>44.6</v>
      </c>
      <c r="E45" s="406">
        <f t="shared" si="3"/>
        <v>25.396065523368588</v>
      </c>
      <c r="F45" s="405">
        <v>4.5999999999999996</v>
      </c>
      <c r="G45" s="418">
        <f t="shared" si="4"/>
        <v>116.82190140749549</v>
      </c>
    </row>
    <row r="46" spans="1:7" ht="15" x14ac:dyDescent="0.25">
      <c r="A46" s="403">
        <f t="shared" si="5"/>
        <v>28</v>
      </c>
      <c r="B46" s="415" t="str">
        <f>'[1]Под 6'!A26</f>
        <v>21</v>
      </c>
      <c r="C46" s="424" t="s">
        <v>312</v>
      </c>
      <c r="D46" s="417">
        <v>45.6</v>
      </c>
      <c r="E46" s="406">
        <f t="shared" si="3"/>
        <v>25.965484032861156</v>
      </c>
      <c r="F46" s="405">
        <v>4.5999999999999996</v>
      </c>
      <c r="G46" s="418">
        <f t="shared" si="4"/>
        <v>119.44122655116131</v>
      </c>
    </row>
    <row r="47" spans="1:7" ht="15" x14ac:dyDescent="0.25">
      <c r="A47" s="403">
        <f t="shared" si="5"/>
        <v>29</v>
      </c>
      <c r="B47" s="415" t="str">
        <f>'[1]Под 6'!A27</f>
        <v>22</v>
      </c>
      <c r="C47" s="424" t="s">
        <v>313</v>
      </c>
      <c r="D47" s="417">
        <v>106.6</v>
      </c>
      <c r="E47" s="406">
        <f t="shared" si="3"/>
        <v>60.700013111907872</v>
      </c>
      <c r="F47" s="405">
        <v>4.5999999999999996</v>
      </c>
      <c r="G47" s="418">
        <f t="shared" si="4"/>
        <v>279.22006031477616</v>
      </c>
    </row>
    <row r="48" spans="1:7" ht="15" x14ac:dyDescent="0.25">
      <c r="A48" s="403">
        <f t="shared" si="5"/>
        <v>30</v>
      </c>
      <c r="B48" s="415" t="str">
        <f>'[1]Под 6'!A28</f>
        <v>23</v>
      </c>
      <c r="C48" s="424" t="s">
        <v>314</v>
      </c>
      <c r="D48" s="417">
        <v>57.8</v>
      </c>
      <c r="E48" s="406">
        <f t="shared" si="3"/>
        <v>32.9123898486705</v>
      </c>
      <c r="F48" s="405">
        <v>4.5999999999999996</v>
      </c>
      <c r="G48" s="418">
        <f t="shared" si="4"/>
        <v>151.3969933038843</v>
      </c>
    </row>
    <row r="49" spans="1:7" ht="15" x14ac:dyDescent="0.25">
      <c r="A49" s="403">
        <f t="shared" si="5"/>
        <v>31</v>
      </c>
      <c r="B49" s="415" t="str">
        <f>'[1]Под 6'!A29</f>
        <v>П/ 24</v>
      </c>
      <c r="C49" s="422" t="s">
        <v>315</v>
      </c>
      <c r="D49" s="417">
        <v>99.7</v>
      </c>
      <c r="E49" s="406">
        <f t="shared" si="3"/>
        <v>56.771025396409151</v>
      </c>
      <c r="F49" s="405">
        <v>4.5999999999999996</v>
      </c>
      <c r="G49" s="418">
        <f t="shared" si="4"/>
        <v>261.14671682348205</v>
      </c>
    </row>
    <row r="50" spans="1:7" ht="15" x14ac:dyDescent="0.25">
      <c r="A50" s="403">
        <f t="shared" si="5"/>
        <v>32</v>
      </c>
      <c r="B50" s="415" t="str">
        <f>'[1]Под 6'!A30</f>
        <v>25</v>
      </c>
      <c r="C50" s="422" t="s">
        <v>316</v>
      </c>
      <c r="D50" s="417">
        <f>81</f>
        <v>81</v>
      </c>
      <c r="E50" s="406">
        <f t="shared" si="3"/>
        <v>46.122899268898102</v>
      </c>
      <c r="F50" s="405">
        <v>4.5999999999999996</v>
      </c>
      <c r="G50" s="418">
        <f t="shared" si="4"/>
        <v>212.16533663693124</v>
      </c>
    </row>
    <row r="51" spans="1:7" ht="15" x14ac:dyDescent="0.25">
      <c r="A51" s="403">
        <f t="shared" si="5"/>
        <v>33</v>
      </c>
      <c r="B51" s="415" t="str">
        <f>'[1]Под 6'!A31</f>
        <v>26</v>
      </c>
      <c r="C51" s="424" t="s">
        <v>317</v>
      </c>
      <c r="D51" s="417">
        <v>118.8</v>
      </c>
      <c r="E51" s="406">
        <f t="shared" si="3"/>
        <v>67.646918927717223</v>
      </c>
      <c r="F51" s="405">
        <v>4.5999999999999996</v>
      </c>
      <c r="G51" s="418">
        <f t="shared" si="4"/>
        <v>311.1758270674992</v>
      </c>
    </row>
    <row r="52" spans="1:7" ht="15" x14ac:dyDescent="0.25">
      <c r="A52" s="403">
        <f t="shared" si="5"/>
        <v>34</v>
      </c>
      <c r="B52" s="415" t="str">
        <f>'[1]Под 6'!A32</f>
        <v>27</v>
      </c>
      <c r="C52" s="422" t="s">
        <v>318</v>
      </c>
      <c r="D52" s="417">
        <v>85.3</v>
      </c>
      <c r="E52" s="406">
        <f t="shared" si="3"/>
        <v>48.571398859716147</v>
      </c>
      <c r="F52" s="405">
        <v>4.5999999999999996</v>
      </c>
      <c r="G52" s="418">
        <f t="shared" si="4"/>
        <v>223.42843475469425</v>
      </c>
    </row>
    <row r="53" spans="1:7" ht="15" x14ac:dyDescent="0.25">
      <c r="A53" s="403">
        <f t="shared" si="5"/>
        <v>35</v>
      </c>
      <c r="B53" s="415" t="str">
        <f>'[1]Под 6'!A33</f>
        <v>Л/ 28</v>
      </c>
      <c r="C53" s="422" t="s">
        <v>319</v>
      </c>
      <c r="D53" s="417">
        <v>84</v>
      </c>
      <c r="E53" s="406">
        <f t="shared" si="3"/>
        <v>47.83115479737581</v>
      </c>
      <c r="F53" s="405">
        <v>4.5999999999999996</v>
      </c>
      <c r="G53" s="418">
        <f t="shared" si="4"/>
        <v>220.02331206792871</v>
      </c>
    </row>
    <row r="54" spans="1:7" ht="15" x14ac:dyDescent="0.25">
      <c r="A54" s="403">
        <f t="shared" si="5"/>
        <v>36</v>
      </c>
      <c r="B54" s="415" t="str">
        <f>'[1]Под 6'!A34</f>
        <v>29</v>
      </c>
      <c r="C54" s="422" t="s">
        <v>320</v>
      </c>
      <c r="D54" s="417">
        <v>46.9</v>
      </c>
      <c r="E54" s="406">
        <f t="shared" si="3"/>
        <v>26.705728095201493</v>
      </c>
      <c r="F54" s="405">
        <v>4.5999999999999996</v>
      </c>
      <c r="G54" s="418">
        <f t="shared" si="4"/>
        <v>122.84634923792686</v>
      </c>
    </row>
    <row r="55" spans="1:7" ht="15" x14ac:dyDescent="0.25">
      <c r="A55" s="403">
        <f t="shared" si="5"/>
        <v>37</v>
      </c>
      <c r="B55" s="415" t="str">
        <f>'[1]Под 6'!A35</f>
        <v>30</v>
      </c>
      <c r="C55" s="422" t="s">
        <v>321</v>
      </c>
      <c r="D55" s="417">
        <v>45.1</v>
      </c>
      <c r="E55" s="406">
        <f t="shared" si="3"/>
        <v>25.68077477811487</v>
      </c>
      <c r="F55" s="405">
        <v>4.5999999999999996</v>
      </c>
      <c r="G55" s="418">
        <f t="shared" si="4"/>
        <v>118.13156397932839</v>
      </c>
    </row>
    <row r="56" spans="1:7" ht="15" x14ac:dyDescent="0.25">
      <c r="A56" s="403">
        <f t="shared" si="5"/>
        <v>38</v>
      </c>
      <c r="B56" s="415" t="str">
        <f>'[1]Под 6'!A36</f>
        <v>31</v>
      </c>
      <c r="C56" s="422" t="s">
        <v>322</v>
      </c>
      <c r="D56" s="417">
        <v>110.2</v>
      </c>
      <c r="E56" s="406">
        <f t="shared" si="3"/>
        <v>62.749919746081126</v>
      </c>
      <c r="F56" s="405">
        <v>4.5999999999999996</v>
      </c>
      <c r="G56" s="418">
        <f t="shared" si="4"/>
        <v>288.64963083197318</v>
      </c>
    </row>
    <row r="57" spans="1:7" ht="15" x14ac:dyDescent="0.25">
      <c r="A57" s="403">
        <f t="shared" si="5"/>
        <v>39</v>
      </c>
      <c r="B57" s="415" t="str">
        <f>'[1]Под 6'!A37</f>
        <v>32</v>
      </c>
      <c r="C57" s="422" t="s">
        <v>323</v>
      </c>
      <c r="D57" s="417">
        <v>58.5</v>
      </c>
      <c r="E57" s="406">
        <f t="shared" si="3"/>
        <v>33.310982805315298</v>
      </c>
      <c r="F57" s="405">
        <v>4.5999999999999996</v>
      </c>
      <c r="G57" s="418">
        <f t="shared" si="4"/>
        <v>153.23052090445037</v>
      </c>
    </row>
    <row r="58" spans="1:7" ht="15" x14ac:dyDescent="0.25">
      <c r="A58" s="403">
        <f t="shared" si="5"/>
        <v>40</v>
      </c>
      <c r="B58" s="415" t="str">
        <f>'[1]Под 6'!A38</f>
        <v>П/ 33</v>
      </c>
      <c r="C58" s="422" t="s">
        <v>324</v>
      </c>
      <c r="D58" s="417">
        <v>98.9</v>
      </c>
      <c r="E58" s="406">
        <f t="shared" ref="E58:E89" si="6">$E$4*D58/$A$5</f>
        <v>56.315490588815095</v>
      </c>
      <c r="F58" s="405">
        <v>4.5999999999999996</v>
      </c>
      <c r="G58" s="418">
        <f t="shared" si="4"/>
        <v>259.05125670854943</v>
      </c>
    </row>
    <row r="59" spans="1:7" ht="15" x14ac:dyDescent="0.25">
      <c r="A59" s="403">
        <f t="shared" si="5"/>
        <v>41</v>
      </c>
      <c r="B59" s="415" t="str">
        <f>'[1]Под 6'!A39</f>
        <v>34</v>
      </c>
      <c r="C59" s="422" t="s">
        <v>325</v>
      </c>
      <c r="D59" s="417">
        <v>80.099999999999994</v>
      </c>
      <c r="E59" s="406">
        <f t="shared" si="6"/>
        <v>45.610422610354789</v>
      </c>
      <c r="F59" s="405">
        <v>4.5999999999999996</v>
      </c>
      <c r="G59" s="418">
        <f t="shared" si="4"/>
        <v>209.80794400763202</v>
      </c>
    </row>
    <row r="60" spans="1:7" ht="15" x14ac:dyDescent="0.25">
      <c r="A60" s="403">
        <f t="shared" si="5"/>
        <v>42</v>
      </c>
      <c r="B60" s="415" t="str">
        <f>'[1]Под 6'!A40</f>
        <v>35</v>
      </c>
      <c r="C60" s="422" t="s">
        <v>326</v>
      </c>
      <c r="D60" s="417">
        <v>117.6</v>
      </c>
      <c r="E60" s="406">
        <f t="shared" si="6"/>
        <v>66.963616716326129</v>
      </c>
      <c r="F60" s="405">
        <v>4.5999999999999996</v>
      </c>
      <c r="G60" s="418">
        <f t="shared" si="4"/>
        <v>308.03263689510015</v>
      </c>
    </row>
    <row r="61" spans="1:7" ht="15" x14ac:dyDescent="0.25">
      <c r="A61" s="403">
        <f t="shared" si="5"/>
        <v>43</v>
      </c>
      <c r="B61" s="415" t="str">
        <f>'[1]Под 6'!A41</f>
        <v>36</v>
      </c>
      <c r="C61" s="422" t="s">
        <v>327</v>
      </c>
      <c r="D61" s="417">
        <v>84.7</v>
      </c>
      <c r="E61" s="406">
        <f t="shared" si="6"/>
        <v>48.229747754020615</v>
      </c>
      <c r="F61" s="405">
        <v>4.5999999999999996</v>
      </c>
      <c r="G61" s="418">
        <f t="shared" si="4"/>
        <v>221.85683966849481</v>
      </c>
    </row>
    <row r="62" spans="1:7" ht="15" x14ac:dyDescent="0.25">
      <c r="A62" s="403">
        <f t="shared" si="5"/>
        <v>44</v>
      </c>
      <c r="B62" s="415" t="str">
        <f>'[1]Под 6'!A42</f>
        <v>Л/37</v>
      </c>
      <c r="C62" s="422" t="s">
        <v>328</v>
      </c>
      <c r="D62" s="417">
        <v>83.1</v>
      </c>
      <c r="E62" s="406">
        <f t="shared" si="6"/>
        <v>47.318678138832496</v>
      </c>
      <c r="F62" s="405">
        <v>4.5999999999999996</v>
      </c>
      <c r="G62" s="418">
        <f t="shared" si="4"/>
        <v>217.66591943862946</v>
      </c>
    </row>
    <row r="63" spans="1:7" ht="15" x14ac:dyDescent="0.25">
      <c r="A63" s="403">
        <f t="shared" si="5"/>
        <v>45</v>
      </c>
      <c r="B63" s="415" t="str">
        <f>'[1]Под 6'!A43</f>
        <v>38</v>
      </c>
      <c r="C63" s="425" t="s">
        <v>329</v>
      </c>
      <c r="D63" s="417">
        <v>44.7</v>
      </c>
      <c r="E63" s="406">
        <f t="shared" si="6"/>
        <v>25.453007374317846</v>
      </c>
      <c r="F63" s="405">
        <v>4.5999999999999996</v>
      </c>
      <c r="G63" s="418">
        <f t="shared" si="4"/>
        <v>117.08383392186208</v>
      </c>
    </row>
    <row r="64" spans="1:7" ht="15" x14ac:dyDescent="0.25">
      <c r="A64" s="403">
        <f t="shared" si="5"/>
        <v>46</v>
      </c>
      <c r="B64" s="415" t="str">
        <f>'[1]Под 6'!A44</f>
        <v>39</v>
      </c>
      <c r="C64" s="426" t="s">
        <v>1006</v>
      </c>
      <c r="D64" s="417">
        <v>46.4</v>
      </c>
      <c r="E64" s="406">
        <f t="shared" si="6"/>
        <v>26.421018840455208</v>
      </c>
      <c r="F64" s="405">
        <v>4.5999999999999996</v>
      </c>
      <c r="G64" s="418">
        <f t="shared" si="4"/>
        <v>121.53668666609394</v>
      </c>
    </row>
    <row r="65" spans="1:7" ht="15" x14ac:dyDescent="0.25">
      <c r="A65" s="403">
        <f t="shared" si="5"/>
        <v>47</v>
      </c>
      <c r="B65" s="415" t="str">
        <f>'[1]Под 6'!A45</f>
        <v>40</v>
      </c>
      <c r="C65" s="427" t="s">
        <v>330</v>
      </c>
      <c r="D65" s="417">
        <v>107.1</v>
      </c>
      <c r="E65" s="406">
        <f t="shared" si="6"/>
        <v>60.984722366654154</v>
      </c>
      <c r="F65" s="405">
        <v>4.5999999999999996</v>
      </c>
      <c r="G65" s="418">
        <f t="shared" si="4"/>
        <v>280.52972288660908</v>
      </c>
    </row>
    <row r="66" spans="1:7" ht="15" x14ac:dyDescent="0.25">
      <c r="A66" s="403">
        <f t="shared" si="5"/>
        <v>48</v>
      </c>
      <c r="B66" s="415" t="str">
        <f>'[1]Под 6'!A46</f>
        <v>41</v>
      </c>
      <c r="C66" s="424" t="s">
        <v>331</v>
      </c>
      <c r="D66" s="417">
        <v>57.7</v>
      </c>
      <c r="E66" s="406">
        <f t="shared" si="6"/>
        <v>32.855447997721242</v>
      </c>
      <c r="F66" s="405">
        <v>4.5999999999999996</v>
      </c>
      <c r="G66" s="418">
        <f t="shared" si="4"/>
        <v>151.13506078951769</v>
      </c>
    </row>
    <row r="67" spans="1:7" ht="15" x14ac:dyDescent="0.25">
      <c r="A67" s="403">
        <f t="shared" si="5"/>
        <v>49</v>
      </c>
      <c r="B67" s="415" t="str">
        <f>'[1]Под 6'!A47</f>
        <v>П/42</v>
      </c>
      <c r="C67" s="428" t="s">
        <v>332</v>
      </c>
      <c r="D67" s="417">
        <v>100</v>
      </c>
      <c r="E67" s="406">
        <f t="shared" si="6"/>
        <v>56.941850949256917</v>
      </c>
      <c r="F67" s="405">
        <v>4.5999999999999996</v>
      </c>
      <c r="G67" s="418">
        <f t="shared" si="4"/>
        <v>261.93251436658181</v>
      </c>
    </row>
    <row r="68" spans="1:7" ht="15" x14ac:dyDescent="0.25">
      <c r="A68" s="403">
        <f t="shared" si="5"/>
        <v>50</v>
      </c>
      <c r="B68" s="415">
        <f>'[1]Под 6'!A48</f>
        <v>43</v>
      </c>
      <c r="C68" s="424" t="s">
        <v>333</v>
      </c>
      <c r="D68" s="417">
        <v>78.400000000000006</v>
      </c>
      <c r="E68" s="406">
        <f t="shared" si="6"/>
        <v>44.642411144217427</v>
      </c>
      <c r="F68" s="405">
        <v>4.5999999999999996</v>
      </c>
      <c r="G68" s="418">
        <f t="shared" si="4"/>
        <v>205.35509126340014</v>
      </c>
    </row>
    <row r="69" spans="1:7" ht="15" x14ac:dyDescent="0.25">
      <c r="A69" s="403">
        <f t="shared" si="5"/>
        <v>51</v>
      </c>
      <c r="B69" s="415">
        <f>'[1]Под 6'!A49</f>
        <v>44</v>
      </c>
      <c r="C69" s="422" t="s">
        <v>334</v>
      </c>
      <c r="D69" s="417">
        <v>117.8</v>
      </c>
      <c r="E69" s="406">
        <f t="shared" si="6"/>
        <v>67.077500418224645</v>
      </c>
      <c r="F69" s="405">
        <v>4.5999999999999996</v>
      </c>
      <c r="G69" s="418">
        <f t="shared" si="4"/>
        <v>308.55650192383337</v>
      </c>
    </row>
    <row r="70" spans="1:7" ht="15" x14ac:dyDescent="0.25">
      <c r="A70" s="403">
        <f t="shared" si="5"/>
        <v>52</v>
      </c>
      <c r="B70" s="415">
        <f>'[1]Под 6'!A50</f>
        <v>45</v>
      </c>
      <c r="C70" s="424" t="s">
        <v>335</v>
      </c>
      <c r="D70" s="417">
        <f>85.5</f>
        <v>85.5</v>
      </c>
      <c r="E70" s="406">
        <f t="shared" si="6"/>
        <v>48.685282561614663</v>
      </c>
      <c r="F70" s="405">
        <v>4.5999999999999996</v>
      </c>
      <c r="G70" s="418">
        <f t="shared" si="4"/>
        <v>223.95229978342743</v>
      </c>
    </row>
    <row r="71" spans="1:7" ht="15" x14ac:dyDescent="0.25">
      <c r="A71" s="403">
        <f t="shared" si="5"/>
        <v>53</v>
      </c>
      <c r="B71" s="415" t="str">
        <f>'[1]Под 6'!A51</f>
        <v>Л/ 46</v>
      </c>
      <c r="C71" s="422" t="s">
        <v>336</v>
      </c>
      <c r="D71" s="417">
        <v>84.4</v>
      </c>
      <c r="E71" s="406">
        <f t="shared" si="6"/>
        <v>48.058922201172841</v>
      </c>
      <c r="F71" s="405">
        <v>4.5999999999999996</v>
      </c>
      <c r="G71" s="418">
        <f t="shared" si="4"/>
        <v>221.07104212539505</v>
      </c>
    </row>
    <row r="72" spans="1:7" ht="15" x14ac:dyDescent="0.25">
      <c r="A72" s="403">
        <f t="shared" si="5"/>
        <v>54</v>
      </c>
      <c r="B72" s="415">
        <f>'[1]Под 6'!A52</f>
        <v>47</v>
      </c>
      <c r="C72" s="422" t="s">
        <v>337</v>
      </c>
      <c r="D72" s="417">
        <v>45.5</v>
      </c>
      <c r="E72" s="406">
        <f t="shared" si="6"/>
        <v>25.908542181911898</v>
      </c>
      <c r="F72" s="405">
        <v>4.5999999999999996</v>
      </c>
      <c r="G72" s="418">
        <f t="shared" si="4"/>
        <v>119.17929403679472</v>
      </c>
    </row>
    <row r="73" spans="1:7" ht="15" x14ac:dyDescent="0.25">
      <c r="A73" s="403">
        <f t="shared" si="5"/>
        <v>55</v>
      </c>
      <c r="B73" s="415">
        <f>'[1]Под 6'!A53</f>
        <v>48</v>
      </c>
      <c r="C73" s="422" t="s">
        <v>338</v>
      </c>
      <c r="D73" s="417">
        <v>45.7</v>
      </c>
      <c r="E73" s="406">
        <f t="shared" si="6"/>
        <v>26.022425883810413</v>
      </c>
      <c r="F73" s="405">
        <v>4.5999999999999996</v>
      </c>
      <c r="G73" s="418">
        <f t="shared" si="4"/>
        <v>119.7031590655279</v>
      </c>
    </row>
    <row r="74" spans="1:7" ht="15" x14ac:dyDescent="0.25">
      <c r="A74" s="403">
        <f t="shared" si="5"/>
        <v>56</v>
      </c>
      <c r="B74" s="415">
        <f>'[1]Под 6'!A54</f>
        <v>49</v>
      </c>
      <c r="C74" s="429" t="s">
        <v>339</v>
      </c>
      <c r="D74" s="417">
        <v>107.4</v>
      </c>
      <c r="E74" s="406">
        <f t="shared" si="6"/>
        <v>61.155547919501934</v>
      </c>
      <c r="F74" s="405">
        <v>4.5999999999999996</v>
      </c>
      <c r="G74" s="418">
        <f t="shared" si="4"/>
        <v>281.3155204297089</v>
      </c>
    </row>
    <row r="75" spans="1:7" ht="15" x14ac:dyDescent="0.25">
      <c r="A75" s="403">
        <f t="shared" si="5"/>
        <v>57</v>
      </c>
      <c r="B75" s="415">
        <f>'[1]Под 6'!A55</f>
        <v>50</v>
      </c>
      <c r="C75" s="416" t="s">
        <v>340</v>
      </c>
      <c r="D75" s="417">
        <v>57.6</v>
      </c>
      <c r="E75" s="406">
        <f t="shared" si="6"/>
        <v>32.798506146771985</v>
      </c>
      <c r="F75" s="405">
        <v>4.5999999999999996</v>
      </c>
      <c r="G75" s="418">
        <f t="shared" si="4"/>
        <v>150.87312827515112</v>
      </c>
    </row>
    <row r="76" spans="1:7" ht="15" x14ac:dyDescent="0.25">
      <c r="A76" s="430">
        <f t="shared" si="5"/>
        <v>58</v>
      </c>
      <c r="B76" s="415" t="str">
        <f>'[1]Под 6'!A61</f>
        <v>П/ 51</v>
      </c>
      <c r="C76" s="421" t="s">
        <v>341</v>
      </c>
      <c r="D76" s="417">
        <v>101</v>
      </c>
      <c r="E76" s="406">
        <f t="shared" si="6"/>
        <v>57.511269458749489</v>
      </c>
      <c r="F76" s="405">
        <v>4.5999999999999996</v>
      </c>
      <c r="G76" s="418">
        <f t="shared" si="4"/>
        <v>264.55183951024765</v>
      </c>
    </row>
    <row r="77" spans="1:7" ht="15" x14ac:dyDescent="0.25">
      <c r="A77" s="430">
        <f t="shared" si="5"/>
        <v>59</v>
      </c>
      <c r="B77" s="415" t="str">
        <f>'[1]Под 6'!A62</f>
        <v>52</v>
      </c>
      <c r="C77" s="421" t="s">
        <v>342</v>
      </c>
      <c r="D77" s="417">
        <v>78.7</v>
      </c>
      <c r="E77" s="406">
        <f t="shared" si="6"/>
        <v>44.8132366970652</v>
      </c>
      <c r="F77" s="405">
        <v>4.5999999999999996</v>
      </c>
      <c r="G77" s="418">
        <f t="shared" si="4"/>
        <v>206.1408888064999</v>
      </c>
    </row>
    <row r="78" spans="1:7" ht="15" x14ac:dyDescent="0.25">
      <c r="A78" s="430">
        <f t="shared" si="5"/>
        <v>60</v>
      </c>
      <c r="B78" s="415" t="str">
        <f>'[1]Под 6'!A63</f>
        <v>53</v>
      </c>
      <c r="C78" s="421" t="s">
        <v>343</v>
      </c>
      <c r="D78" s="417">
        <v>117.1</v>
      </c>
      <c r="E78" s="406">
        <f t="shared" si="6"/>
        <v>66.678907461579854</v>
      </c>
      <c r="F78" s="405">
        <v>4.5999999999999996</v>
      </c>
      <c r="G78" s="418">
        <f t="shared" si="4"/>
        <v>306.72297432326729</v>
      </c>
    </row>
    <row r="79" spans="1:7" ht="15" x14ac:dyDescent="0.25">
      <c r="A79" s="430">
        <f t="shared" si="5"/>
        <v>61</v>
      </c>
      <c r="B79" s="415" t="str">
        <f>'[1]Под 6'!A64</f>
        <v>54</v>
      </c>
      <c r="C79" s="421" t="s">
        <v>344</v>
      </c>
      <c r="D79" s="417">
        <v>86.1</v>
      </c>
      <c r="E79" s="406">
        <f t="shared" si="6"/>
        <v>49.026933667310203</v>
      </c>
      <c r="F79" s="405">
        <v>4.5999999999999996</v>
      </c>
      <c r="G79" s="418">
        <f t="shared" si="4"/>
        <v>225.52389486962693</v>
      </c>
    </row>
    <row r="80" spans="1:7" ht="15" x14ac:dyDescent="0.25">
      <c r="A80" s="430">
        <f t="shared" si="5"/>
        <v>62</v>
      </c>
      <c r="B80" s="415" t="str">
        <f>'[1]Под 6'!A65</f>
        <v>Л/ 55</v>
      </c>
      <c r="C80" s="422" t="s">
        <v>345</v>
      </c>
      <c r="D80" s="417">
        <v>83.5</v>
      </c>
      <c r="E80" s="406">
        <f t="shared" si="6"/>
        <v>47.546445542629527</v>
      </c>
      <c r="F80" s="405">
        <v>4.5999999999999996</v>
      </c>
      <c r="G80" s="418">
        <f t="shared" si="4"/>
        <v>218.7136494960958</v>
      </c>
    </row>
    <row r="81" spans="1:7" ht="15" x14ac:dyDescent="0.25">
      <c r="A81" s="430">
        <f t="shared" si="5"/>
        <v>63</v>
      </c>
      <c r="B81" s="415" t="str">
        <f>'[1]Под 6'!A66</f>
        <v>56</v>
      </c>
      <c r="C81" s="422" t="s">
        <v>346</v>
      </c>
      <c r="D81" s="417">
        <v>45.6</v>
      </c>
      <c r="E81" s="406">
        <f t="shared" si="6"/>
        <v>25.965484032861156</v>
      </c>
      <c r="F81" s="405">
        <v>4.5999999999999996</v>
      </c>
      <c r="G81" s="418">
        <f t="shared" si="4"/>
        <v>119.44122655116131</v>
      </c>
    </row>
    <row r="82" spans="1:7" ht="15" x14ac:dyDescent="0.25">
      <c r="A82" s="430">
        <f t="shared" si="5"/>
        <v>64</v>
      </c>
      <c r="B82" s="415" t="str">
        <f>'[1]Под 6'!A67</f>
        <v>57</v>
      </c>
      <c r="C82" s="422" t="s">
        <v>347</v>
      </c>
      <c r="D82" s="417">
        <v>45.3</v>
      </c>
      <c r="E82" s="406">
        <f t="shared" si="6"/>
        <v>25.794658480013382</v>
      </c>
      <c r="F82" s="405">
        <v>4.5999999999999996</v>
      </c>
      <c r="G82" s="418">
        <f t="shared" si="4"/>
        <v>118.65542900806155</v>
      </c>
    </row>
    <row r="83" spans="1:7" ht="15" x14ac:dyDescent="0.25">
      <c r="A83" s="430">
        <f t="shared" si="5"/>
        <v>65</v>
      </c>
      <c r="B83" s="415" t="str">
        <f>'[1]Под 6'!A68</f>
        <v>58</v>
      </c>
      <c r="C83" s="422" t="s">
        <v>348</v>
      </c>
      <c r="D83" s="417">
        <v>107</v>
      </c>
      <c r="E83" s="406">
        <f t="shared" si="6"/>
        <v>60.927780515704903</v>
      </c>
      <c r="F83" s="405">
        <v>4.5999999999999996</v>
      </c>
      <c r="G83" s="418">
        <f t="shared" si="4"/>
        <v>280.26779037224253</v>
      </c>
    </row>
    <row r="84" spans="1:7" ht="15" x14ac:dyDescent="0.25">
      <c r="A84" s="430">
        <f t="shared" si="5"/>
        <v>66</v>
      </c>
      <c r="B84" s="415" t="str">
        <f>'[1]Под 6'!A69</f>
        <v>59</v>
      </c>
      <c r="C84" s="422" t="s">
        <v>349</v>
      </c>
      <c r="D84" s="417">
        <v>59.3</v>
      </c>
      <c r="E84" s="406">
        <f t="shared" si="6"/>
        <v>33.766517612909354</v>
      </c>
      <c r="F84" s="405">
        <v>4.5999999999999996</v>
      </c>
      <c r="G84" s="418">
        <f t="shared" si="4"/>
        <v>155.32598101938302</v>
      </c>
    </row>
    <row r="85" spans="1:7" ht="17.25" customHeight="1" x14ac:dyDescent="0.25">
      <c r="A85" s="430">
        <f t="shared" si="5"/>
        <v>67</v>
      </c>
      <c r="B85" s="415" t="str">
        <f>'[1]Под 6'!A70</f>
        <v>П/60</v>
      </c>
      <c r="C85" s="431" t="s">
        <v>350</v>
      </c>
      <c r="D85" s="417">
        <v>99.9</v>
      </c>
      <c r="E85" s="406">
        <f t="shared" si="6"/>
        <v>56.884909098307666</v>
      </c>
      <c r="F85" s="405">
        <v>4.5999999999999996</v>
      </c>
      <c r="G85" s="418">
        <f t="shared" si="4"/>
        <v>261.67058185221526</v>
      </c>
    </row>
    <row r="86" spans="1:7" ht="15" x14ac:dyDescent="0.25">
      <c r="A86" s="430">
        <f t="shared" si="5"/>
        <v>68</v>
      </c>
      <c r="B86" s="415" t="str">
        <f>'[1]Под 6'!A71</f>
        <v>61</v>
      </c>
      <c r="C86" s="432" t="s">
        <v>351</v>
      </c>
      <c r="D86" s="417">
        <v>79</v>
      </c>
      <c r="E86" s="406">
        <f t="shared" si="6"/>
        <v>44.984062249912967</v>
      </c>
      <c r="F86" s="405">
        <v>4.5999999999999996</v>
      </c>
      <c r="G86" s="418">
        <f t="shared" si="4"/>
        <v>206.92668634959963</v>
      </c>
    </row>
    <row r="87" spans="1:7" ht="15" x14ac:dyDescent="0.25">
      <c r="A87" s="430">
        <f t="shared" si="5"/>
        <v>69</v>
      </c>
      <c r="B87" s="415" t="str">
        <f>'[1]Под 6'!A72</f>
        <v>62</v>
      </c>
      <c r="C87" s="421" t="s">
        <v>352</v>
      </c>
      <c r="D87" s="417">
        <v>117.9</v>
      </c>
      <c r="E87" s="406">
        <f t="shared" si="6"/>
        <v>67.134442269173917</v>
      </c>
      <c r="F87" s="405">
        <v>4.5999999999999996</v>
      </c>
      <c r="G87" s="418">
        <f t="shared" si="4"/>
        <v>308.81843443819997</v>
      </c>
    </row>
    <row r="88" spans="1:7" ht="15" x14ac:dyDescent="0.25">
      <c r="A88" s="430">
        <f t="shared" si="5"/>
        <v>70</v>
      </c>
      <c r="B88" s="415" t="str">
        <f>'[1]Под 6'!A73</f>
        <v>63</v>
      </c>
      <c r="C88" s="432" t="s">
        <v>353</v>
      </c>
      <c r="D88" s="417">
        <v>84</v>
      </c>
      <c r="E88" s="406">
        <f t="shared" si="6"/>
        <v>47.83115479737581</v>
      </c>
      <c r="F88" s="405">
        <v>4.5999999999999996</v>
      </c>
      <c r="G88" s="418">
        <f t="shared" si="4"/>
        <v>220.02331206792871</v>
      </c>
    </row>
    <row r="89" spans="1:7" ht="15" x14ac:dyDescent="0.25">
      <c r="A89" s="430">
        <f t="shared" si="5"/>
        <v>71</v>
      </c>
      <c r="B89" s="415" t="str">
        <f>'[1]Под 6'!A74</f>
        <v>Л/ 64</v>
      </c>
      <c r="C89" s="421" t="s">
        <v>354</v>
      </c>
      <c r="D89" s="417">
        <v>82.7</v>
      </c>
      <c r="E89" s="406">
        <f t="shared" si="6"/>
        <v>47.090910735035472</v>
      </c>
      <c r="F89" s="405">
        <v>4.5999999999999996</v>
      </c>
      <c r="G89" s="418">
        <f t="shared" si="4"/>
        <v>216.61818938116315</v>
      </c>
    </row>
    <row r="90" spans="1:7" ht="15" x14ac:dyDescent="0.25">
      <c r="A90" s="430">
        <f t="shared" si="5"/>
        <v>72</v>
      </c>
      <c r="B90" s="415" t="str">
        <f>'[1]Под 6'!A75</f>
        <v>65</v>
      </c>
      <c r="C90" s="422" t="s">
        <v>355</v>
      </c>
      <c r="D90" s="417">
        <v>44.8</v>
      </c>
      <c r="E90" s="406">
        <f t="shared" ref="E90:E121" si="7">$E$4*D90/$A$5</f>
        <v>25.509949225267096</v>
      </c>
      <c r="F90" s="405">
        <v>4.5999999999999996</v>
      </c>
      <c r="G90" s="418">
        <f t="shared" si="4"/>
        <v>117.34576643622863</v>
      </c>
    </row>
    <row r="91" spans="1:7" ht="15" x14ac:dyDescent="0.25">
      <c r="A91" s="430">
        <f t="shared" si="5"/>
        <v>73</v>
      </c>
      <c r="B91" s="415" t="str">
        <f>'[1]Под 6'!A76</f>
        <v>66</v>
      </c>
      <c r="C91" s="421" t="s">
        <v>356</v>
      </c>
      <c r="D91" s="417">
        <v>45.3</v>
      </c>
      <c r="E91" s="406">
        <f t="shared" si="7"/>
        <v>25.794658480013382</v>
      </c>
      <c r="F91" s="405">
        <v>4.5999999999999996</v>
      </c>
      <c r="G91" s="418">
        <f t="shared" ref="G91:G154" si="8">E91*F91</f>
        <v>118.65542900806155</v>
      </c>
    </row>
    <row r="92" spans="1:7" ht="15" x14ac:dyDescent="0.25">
      <c r="A92" s="430">
        <f t="shared" si="5"/>
        <v>74</v>
      </c>
      <c r="B92" s="415" t="str">
        <f>'[1]Под 6'!A77</f>
        <v>67</v>
      </c>
      <c r="C92" s="422" t="s">
        <v>357</v>
      </c>
      <c r="D92" s="417">
        <v>108.1</v>
      </c>
      <c r="E92" s="406">
        <f t="shared" si="7"/>
        <v>61.554140876146725</v>
      </c>
      <c r="F92" s="405">
        <v>4.5999999999999996</v>
      </c>
      <c r="G92" s="418">
        <f t="shared" si="8"/>
        <v>283.14904803027491</v>
      </c>
    </row>
    <row r="93" spans="1:7" ht="15" x14ac:dyDescent="0.25">
      <c r="A93" s="430">
        <f t="shared" si="5"/>
        <v>75</v>
      </c>
      <c r="B93" s="415" t="str">
        <f>'[1]Под 6'!A78</f>
        <v>68</v>
      </c>
      <c r="C93" s="422" t="s">
        <v>358</v>
      </c>
      <c r="D93" s="417">
        <v>54.7</v>
      </c>
      <c r="E93" s="406">
        <f t="shared" si="7"/>
        <v>31.147192469243535</v>
      </c>
      <c r="F93" s="405">
        <v>4.5999999999999996</v>
      </c>
      <c r="G93" s="418">
        <f t="shared" si="8"/>
        <v>143.27708535852025</v>
      </c>
    </row>
    <row r="94" spans="1:7" ht="15" x14ac:dyDescent="0.25">
      <c r="A94" s="430">
        <f t="shared" ref="A94:A157" si="9">A93+1</f>
        <v>76</v>
      </c>
      <c r="B94" s="415" t="str">
        <f>'[1]Под 6'!A79</f>
        <v>П/69</v>
      </c>
      <c r="C94" s="422" t="s">
        <v>359</v>
      </c>
      <c r="D94" s="417">
        <v>100.3</v>
      </c>
      <c r="E94" s="406">
        <f t="shared" si="7"/>
        <v>57.112676502104684</v>
      </c>
      <c r="F94" s="405">
        <v>4.5999999999999996</v>
      </c>
      <c r="G94" s="418">
        <f t="shared" si="8"/>
        <v>262.71831190968152</v>
      </c>
    </row>
    <row r="95" spans="1:7" ht="15" x14ac:dyDescent="0.25">
      <c r="A95" s="430">
        <f t="shared" si="9"/>
        <v>77</v>
      </c>
      <c r="B95" s="415" t="str">
        <f>'[1]Под 6'!A80</f>
        <v>70</v>
      </c>
      <c r="C95" s="422" t="s">
        <v>360</v>
      </c>
      <c r="D95" s="417">
        <v>79.599999999999994</v>
      </c>
      <c r="E95" s="406">
        <f t="shared" si="7"/>
        <v>45.325713355608499</v>
      </c>
      <c r="F95" s="405">
        <v>4.5999999999999996</v>
      </c>
      <c r="G95" s="418">
        <f t="shared" si="8"/>
        <v>208.49828143579907</v>
      </c>
    </row>
    <row r="96" spans="1:7" ht="15" x14ac:dyDescent="0.25">
      <c r="A96" s="430">
        <f t="shared" si="9"/>
        <v>78</v>
      </c>
      <c r="B96" s="415" t="str">
        <f>'[1]Под 6'!A81</f>
        <v>71</v>
      </c>
      <c r="C96" s="424" t="s">
        <v>361</v>
      </c>
      <c r="D96" s="417">
        <v>203.8</v>
      </c>
      <c r="E96" s="406">
        <f t="shared" si="7"/>
        <v>116.0474922345856</v>
      </c>
      <c r="F96" s="405">
        <v>4.5999999999999996</v>
      </c>
      <c r="G96" s="418">
        <f t="shared" si="8"/>
        <v>533.81846427909375</v>
      </c>
    </row>
    <row r="97" spans="1:7" ht="15" x14ac:dyDescent="0.25">
      <c r="A97" s="430">
        <f t="shared" si="9"/>
        <v>79</v>
      </c>
      <c r="B97" s="415" t="str">
        <f>'[1]Под 6'!A82</f>
        <v>Л/72</v>
      </c>
      <c r="C97" s="422" t="s">
        <v>362</v>
      </c>
      <c r="D97" s="417">
        <v>82.4</v>
      </c>
      <c r="E97" s="406">
        <f t="shared" si="7"/>
        <v>46.920085182187705</v>
      </c>
      <c r="F97" s="405">
        <v>4.5999999999999996</v>
      </c>
      <c r="G97" s="418">
        <f t="shared" si="8"/>
        <v>215.83239183806342</v>
      </c>
    </row>
    <row r="98" spans="1:7" ht="15" x14ac:dyDescent="0.25">
      <c r="A98" s="430">
        <f t="shared" si="9"/>
        <v>80</v>
      </c>
      <c r="B98" s="415" t="str">
        <f>'[1]Под 6'!A83</f>
        <v>73</v>
      </c>
      <c r="C98" s="422" t="s">
        <v>363</v>
      </c>
      <c r="D98" s="417">
        <v>44.3</v>
      </c>
      <c r="E98" s="406">
        <f t="shared" si="7"/>
        <v>25.225239970520814</v>
      </c>
      <c r="F98" s="405">
        <v>4.5999999999999996</v>
      </c>
      <c r="G98" s="418">
        <f t="shared" si="8"/>
        <v>116.03610386439574</v>
      </c>
    </row>
    <row r="99" spans="1:7" ht="15" x14ac:dyDescent="0.25">
      <c r="A99" s="430">
        <f t="shared" si="9"/>
        <v>81</v>
      </c>
      <c r="B99" s="415" t="str">
        <f>'[1]Под 6'!A84</f>
        <v>74</v>
      </c>
      <c r="C99" s="422" t="s">
        <v>364</v>
      </c>
      <c r="D99" s="417">
        <v>45.9</v>
      </c>
      <c r="E99" s="406">
        <f t="shared" si="7"/>
        <v>26.136309585708926</v>
      </c>
      <c r="F99" s="405">
        <v>4.5999999999999996</v>
      </c>
      <c r="G99" s="418">
        <f t="shared" si="8"/>
        <v>120.22702409426105</v>
      </c>
    </row>
    <row r="100" spans="1:7" ht="15" x14ac:dyDescent="0.25">
      <c r="A100" s="430">
        <f t="shared" si="9"/>
        <v>82</v>
      </c>
      <c r="B100" s="415" t="str">
        <f>'[1]Под 6'!A85</f>
        <v>75</v>
      </c>
      <c r="C100" s="422" t="s">
        <v>365</v>
      </c>
      <c r="D100" s="417">
        <v>108.8</v>
      </c>
      <c r="E100" s="406">
        <f t="shared" si="7"/>
        <v>61.952733832791523</v>
      </c>
      <c r="F100" s="405">
        <v>4.5999999999999996</v>
      </c>
      <c r="G100" s="418">
        <f t="shared" si="8"/>
        <v>284.98257563084098</v>
      </c>
    </row>
    <row r="101" spans="1:7" ht="15" x14ac:dyDescent="0.25">
      <c r="A101" s="430">
        <f t="shared" si="9"/>
        <v>83</v>
      </c>
      <c r="B101" s="415" t="str">
        <f>'[1]Под 6'!A86</f>
        <v>76</v>
      </c>
      <c r="C101" s="422" t="s">
        <v>366</v>
      </c>
      <c r="D101" s="417">
        <v>54.9</v>
      </c>
      <c r="E101" s="406">
        <f t="shared" si="7"/>
        <v>31.261076171142047</v>
      </c>
      <c r="F101" s="405">
        <v>4.5999999999999996</v>
      </c>
      <c r="G101" s="418">
        <f t="shared" si="8"/>
        <v>143.80095038725341</v>
      </c>
    </row>
    <row r="102" spans="1:7" ht="15" x14ac:dyDescent="0.25">
      <c r="A102" s="430">
        <f t="shared" si="9"/>
        <v>84</v>
      </c>
      <c r="B102" s="415" t="str">
        <f>'[1]Под 6'!A87</f>
        <v>П/ 77</v>
      </c>
      <c r="C102" s="422" t="s">
        <v>367</v>
      </c>
      <c r="D102" s="417">
        <v>100.4</v>
      </c>
      <c r="E102" s="406">
        <f t="shared" si="7"/>
        <v>57.169618353053949</v>
      </c>
      <c r="F102" s="405">
        <v>4.5999999999999996</v>
      </c>
      <c r="G102" s="418">
        <f t="shared" si="8"/>
        <v>262.98024442404812</v>
      </c>
    </row>
    <row r="103" spans="1:7" ht="15" x14ac:dyDescent="0.25">
      <c r="A103" s="430">
        <f t="shared" si="9"/>
        <v>85</v>
      </c>
      <c r="B103" s="415" t="str">
        <f>'[1]Под 6'!A88</f>
        <v>78</v>
      </c>
      <c r="C103" s="422" t="s">
        <v>368</v>
      </c>
      <c r="D103" s="417">
        <v>80.099999999999994</v>
      </c>
      <c r="E103" s="406">
        <f t="shared" si="7"/>
        <v>45.610422610354789</v>
      </c>
      <c r="F103" s="405">
        <v>4.5999999999999996</v>
      </c>
      <c r="G103" s="418">
        <f t="shared" si="8"/>
        <v>209.80794400763202</v>
      </c>
    </row>
    <row r="104" spans="1:7" ht="15" x14ac:dyDescent="0.25">
      <c r="A104" s="430">
        <f t="shared" si="9"/>
        <v>86</v>
      </c>
      <c r="B104" s="415" t="str">
        <f>'[1]Под 6'!A89</f>
        <v>79</v>
      </c>
      <c r="C104" s="422" t="s">
        <v>369</v>
      </c>
      <c r="D104" s="417">
        <v>118.7</v>
      </c>
      <c r="E104" s="406">
        <f t="shared" si="7"/>
        <v>67.589977076767966</v>
      </c>
      <c r="F104" s="405">
        <v>4.5999999999999996</v>
      </c>
      <c r="G104" s="418">
        <f t="shared" si="8"/>
        <v>310.91389455313259</v>
      </c>
    </row>
    <row r="105" spans="1:7" ht="15" x14ac:dyDescent="0.25">
      <c r="A105" s="430">
        <f t="shared" si="9"/>
        <v>87</v>
      </c>
      <c r="B105" s="415" t="str">
        <f>'[1]Под 6'!A90</f>
        <v>80</v>
      </c>
      <c r="C105" s="422" t="s">
        <v>370</v>
      </c>
      <c r="D105" s="417">
        <v>84.2</v>
      </c>
      <c r="E105" s="406">
        <f t="shared" si="7"/>
        <v>47.945038499274325</v>
      </c>
      <c r="F105" s="405">
        <v>4.5999999999999996</v>
      </c>
      <c r="G105" s="418">
        <f t="shared" si="8"/>
        <v>220.54717709666187</v>
      </c>
    </row>
    <row r="106" spans="1:7" ht="15" x14ac:dyDescent="0.25">
      <c r="A106" s="430">
        <f t="shared" si="9"/>
        <v>88</v>
      </c>
      <c r="B106" s="415" t="str">
        <f>'[1]Под 6'!A91</f>
        <v>Л/ 81</v>
      </c>
      <c r="C106" s="432" t="s">
        <v>371</v>
      </c>
      <c r="D106" s="417">
        <v>84</v>
      </c>
      <c r="E106" s="406">
        <f t="shared" si="7"/>
        <v>47.83115479737581</v>
      </c>
      <c r="F106" s="405">
        <v>4.5999999999999996</v>
      </c>
      <c r="G106" s="418">
        <f t="shared" si="8"/>
        <v>220.02331206792871</v>
      </c>
    </row>
    <row r="107" spans="1:7" ht="15" x14ac:dyDescent="0.25">
      <c r="A107" s="430">
        <f t="shared" si="9"/>
        <v>89</v>
      </c>
      <c r="B107" s="415" t="str">
        <f>'[1]Под 6'!A92</f>
        <v>82</v>
      </c>
      <c r="C107" s="432" t="s">
        <v>372</v>
      </c>
      <c r="D107" s="417">
        <v>43.5</v>
      </c>
      <c r="E107" s="406">
        <f t="shared" si="7"/>
        <v>24.769705162926758</v>
      </c>
      <c r="F107" s="405">
        <v>4.5999999999999996</v>
      </c>
      <c r="G107" s="418">
        <f t="shared" si="8"/>
        <v>113.94064374946308</v>
      </c>
    </row>
    <row r="108" spans="1:7" ht="15" x14ac:dyDescent="0.25">
      <c r="A108" s="430">
        <f t="shared" si="9"/>
        <v>90</v>
      </c>
      <c r="B108" s="415" t="str">
        <f>'[1]Под 6'!A93</f>
        <v>83</v>
      </c>
      <c r="C108" s="420" t="s">
        <v>373</v>
      </c>
      <c r="D108" s="417">
        <v>45</v>
      </c>
      <c r="E108" s="406">
        <f t="shared" si="7"/>
        <v>25.623832927165612</v>
      </c>
      <c r="F108" s="405">
        <v>4.5999999999999996</v>
      </c>
      <c r="G108" s="418">
        <f t="shared" si="8"/>
        <v>117.86963146496181</v>
      </c>
    </row>
    <row r="109" spans="1:7" ht="15" x14ac:dyDescent="0.25">
      <c r="A109" s="430">
        <f t="shared" si="9"/>
        <v>91</v>
      </c>
      <c r="B109" s="415" t="str">
        <f>'[1]Под 6'!A94</f>
        <v>84</v>
      </c>
      <c r="C109" s="432" t="s">
        <v>374</v>
      </c>
      <c r="D109" s="417">
        <v>107.2</v>
      </c>
      <c r="E109" s="406">
        <f t="shared" si="7"/>
        <v>61.041664217603419</v>
      </c>
      <c r="F109" s="405">
        <v>4.5999999999999996</v>
      </c>
      <c r="G109" s="418">
        <f t="shared" si="8"/>
        <v>280.79165540097569</v>
      </c>
    </row>
    <row r="110" spans="1:7" ht="15" x14ac:dyDescent="0.25">
      <c r="A110" s="430">
        <f t="shared" si="9"/>
        <v>92</v>
      </c>
      <c r="B110" s="415" t="str">
        <f>'[1]Под 6'!A95</f>
        <v>85</v>
      </c>
      <c r="C110" s="432" t="s">
        <v>375</v>
      </c>
      <c r="D110" s="417">
        <v>54.7</v>
      </c>
      <c r="E110" s="406">
        <f t="shared" si="7"/>
        <v>31.147192469243535</v>
      </c>
      <c r="F110" s="405">
        <v>4.5999999999999996</v>
      </c>
      <c r="G110" s="418">
        <f t="shared" si="8"/>
        <v>143.27708535852025</v>
      </c>
    </row>
    <row r="111" spans="1:7" ht="15" x14ac:dyDescent="0.25">
      <c r="A111" s="430">
        <f t="shared" si="9"/>
        <v>93</v>
      </c>
      <c r="B111" s="415" t="str">
        <f>'[1]Под 6'!A96</f>
        <v>П/ 86</v>
      </c>
      <c r="C111" s="422" t="s">
        <v>376</v>
      </c>
      <c r="D111" s="417">
        <v>100</v>
      </c>
      <c r="E111" s="406">
        <f t="shared" si="7"/>
        <v>56.941850949256917</v>
      </c>
      <c r="F111" s="405">
        <v>4.5999999999999996</v>
      </c>
      <c r="G111" s="418">
        <f t="shared" si="8"/>
        <v>261.93251436658181</v>
      </c>
    </row>
    <row r="112" spans="1:7" ht="15" x14ac:dyDescent="0.25">
      <c r="A112" s="430">
        <f t="shared" si="9"/>
        <v>94</v>
      </c>
      <c r="B112" s="415" t="str">
        <f>'[1]Под 6'!A97</f>
        <v>87</v>
      </c>
      <c r="C112" s="433" t="s">
        <v>228</v>
      </c>
      <c r="D112" s="417">
        <v>80.2</v>
      </c>
      <c r="E112" s="406">
        <f t="shared" si="7"/>
        <v>45.667364461304054</v>
      </c>
      <c r="F112" s="405">
        <v>4.5999999999999996</v>
      </c>
      <c r="G112" s="418">
        <f t="shared" si="8"/>
        <v>210.06987652199862</v>
      </c>
    </row>
    <row r="113" spans="1:7" ht="15" x14ac:dyDescent="0.25">
      <c r="A113" s="430">
        <f t="shared" si="9"/>
        <v>95</v>
      </c>
      <c r="B113" s="415" t="str">
        <f>'[1]Под 6'!A98</f>
        <v>88</v>
      </c>
      <c r="C113" s="433" t="s">
        <v>377</v>
      </c>
      <c r="D113" s="417">
        <v>117.3</v>
      </c>
      <c r="E113" s="406">
        <f t="shared" si="7"/>
        <v>66.79279116347837</v>
      </c>
      <c r="F113" s="405">
        <v>4.5999999999999996</v>
      </c>
      <c r="G113" s="418">
        <f t="shared" si="8"/>
        <v>307.24683935200045</v>
      </c>
    </row>
    <row r="114" spans="1:7" ht="15" x14ac:dyDescent="0.25">
      <c r="A114" s="430">
        <f t="shared" si="9"/>
        <v>96</v>
      </c>
      <c r="B114" s="415" t="str">
        <f>'[1]Под 6'!A99</f>
        <v>89</v>
      </c>
      <c r="C114" s="432" t="s">
        <v>378</v>
      </c>
      <c r="D114" s="417">
        <f>84.9</f>
        <v>84.9</v>
      </c>
      <c r="E114" s="406">
        <f t="shared" si="7"/>
        <v>48.34363145591913</v>
      </c>
      <c r="F114" s="405">
        <v>4.5999999999999996</v>
      </c>
      <c r="G114" s="418">
        <f t="shared" si="8"/>
        <v>222.38070469722797</v>
      </c>
    </row>
    <row r="115" spans="1:7" ht="15" x14ac:dyDescent="0.25">
      <c r="A115" s="430">
        <f t="shared" si="9"/>
        <v>97</v>
      </c>
      <c r="B115" s="415" t="str">
        <f>'[1]Под 6'!A100</f>
        <v>Л/ 90</v>
      </c>
      <c r="C115" s="432" t="s">
        <v>379</v>
      </c>
      <c r="D115" s="417">
        <v>82.7</v>
      </c>
      <c r="E115" s="406">
        <f t="shared" si="7"/>
        <v>47.090910735035472</v>
      </c>
      <c r="F115" s="405">
        <v>4.5999999999999996</v>
      </c>
      <c r="G115" s="418">
        <f t="shared" si="8"/>
        <v>216.61818938116315</v>
      </c>
    </row>
    <row r="116" spans="1:7" ht="15" x14ac:dyDescent="0.25">
      <c r="A116" s="430">
        <f t="shared" si="9"/>
        <v>98</v>
      </c>
      <c r="B116" s="415" t="str">
        <f>'[1]Под 6'!A101</f>
        <v>91</v>
      </c>
      <c r="C116" s="432" t="s">
        <v>380</v>
      </c>
      <c r="D116" s="417">
        <v>44.8</v>
      </c>
      <c r="E116" s="406">
        <f t="shared" si="7"/>
        <v>25.509949225267096</v>
      </c>
      <c r="F116" s="405">
        <v>4.5999999999999996</v>
      </c>
      <c r="G116" s="418">
        <f t="shared" si="8"/>
        <v>117.34576643622863</v>
      </c>
    </row>
    <row r="117" spans="1:7" ht="15" x14ac:dyDescent="0.25">
      <c r="A117" s="430">
        <f t="shared" si="9"/>
        <v>99</v>
      </c>
      <c r="B117" s="415" t="str">
        <f>'[1]Под 6'!A102</f>
        <v>92/92а</v>
      </c>
      <c r="C117" s="434" t="s">
        <v>381</v>
      </c>
      <c r="D117" s="417">
        <v>163.6</v>
      </c>
      <c r="E117" s="406">
        <f t="shared" si="7"/>
        <v>93.156868152984316</v>
      </c>
      <c r="F117" s="405">
        <v>4.5999999999999996</v>
      </c>
      <c r="G117" s="418">
        <f t="shared" si="8"/>
        <v>428.52159350372784</v>
      </c>
    </row>
    <row r="118" spans="1:7" ht="15" x14ac:dyDescent="0.25">
      <c r="A118" s="430">
        <f t="shared" si="9"/>
        <v>100</v>
      </c>
      <c r="B118" s="415" t="str">
        <f>'[1]Под 6'!A103</f>
        <v>93</v>
      </c>
      <c r="C118" s="434" t="s">
        <v>382</v>
      </c>
      <c r="D118" s="417">
        <v>54.7</v>
      </c>
      <c r="E118" s="406">
        <f t="shared" si="7"/>
        <v>31.147192469243535</v>
      </c>
      <c r="F118" s="405">
        <v>4.5999999999999996</v>
      </c>
      <c r="G118" s="418">
        <f t="shared" si="8"/>
        <v>143.27708535852025</v>
      </c>
    </row>
    <row r="119" spans="1:7" ht="15" x14ac:dyDescent="0.25">
      <c r="A119" s="430">
        <f t="shared" si="9"/>
        <v>101</v>
      </c>
      <c r="B119" s="415" t="str">
        <f>'[1]Под 6'!A104</f>
        <v>П/94</v>
      </c>
      <c r="C119" s="422" t="s">
        <v>383</v>
      </c>
      <c r="D119" s="417">
        <v>100.8</v>
      </c>
      <c r="E119" s="406">
        <f t="shared" si="7"/>
        <v>57.397385756850973</v>
      </c>
      <c r="F119" s="405">
        <v>4.5999999999999996</v>
      </c>
      <c r="G119" s="418">
        <f t="shared" si="8"/>
        <v>264.02797448151443</v>
      </c>
    </row>
    <row r="120" spans="1:7" ht="15" x14ac:dyDescent="0.25">
      <c r="A120" s="430">
        <f t="shared" si="9"/>
        <v>102</v>
      </c>
      <c r="B120" s="415" t="str">
        <f>'[1]Под 6'!A105</f>
        <v>95</v>
      </c>
      <c r="C120" s="422" t="s">
        <v>384</v>
      </c>
      <c r="D120" s="417">
        <v>79.7</v>
      </c>
      <c r="E120" s="406">
        <f t="shared" si="7"/>
        <v>45.382655206557764</v>
      </c>
      <c r="F120" s="405">
        <v>4.5999999999999996</v>
      </c>
      <c r="G120" s="418">
        <f t="shared" si="8"/>
        <v>208.76021395016571</v>
      </c>
    </row>
    <row r="121" spans="1:7" ht="15" x14ac:dyDescent="0.25">
      <c r="A121" s="430">
        <f t="shared" si="9"/>
        <v>103</v>
      </c>
      <c r="B121" s="415" t="str">
        <f>'[1]Под 6'!A106</f>
        <v>96</v>
      </c>
      <c r="C121" s="422" t="s">
        <v>263</v>
      </c>
      <c r="D121" s="417">
        <v>117.9</v>
      </c>
      <c r="E121" s="406">
        <f t="shared" si="7"/>
        <v>67.134442269173917</v>
      </c>
      <c r="F121" s="405">
        <v>4.5999999999999996</v>
      </c>
      <c r="G121" s="418">
        <f t="shared" si="8"/>
        <v>308.81843443819997</v>
      </c>
    </row>
    <row r="122" spans="1:7" ht="15" x14ac:dyDescent="0.25">
      <c r="A122" s="430">
        <f t="shared" si="9"/>
        <v>104</v>
      </c>
      <c r="B122" s="415" t="str">
        <f>'[1]Под 6'!A107</f>
        <v>97</v>
      </c>
      <c r="C122" s="434" t="s">
        <v>385</v>
      </c>
      <c r="D122" s="417">
        <v>85</v>
      </c>
      <c r="E122" s="406">
        <f t="shared" ref="E122:E153" si="10">$E$4*D122/$A$5</f>
        <v>48.400573306868381</v>
      </c>
      <c r="F122" s="405">
        <v>4.5999999999999996</v>
      </c>
      <c r="G122" s="418">
        <f t="shared" si="8"/>
        <v>222.64263721159455</v>
      </c>
    </row>
    <row r="123" spans="1:7" ht="15" x14ac:dyDescent="0.25">
      <c r="A123" s="430">
        <f t="shared" si="9"/>
        <v>105</v>
      </c>
      <c r="B123" s="415" t="str">
        <f>'[1]Под 6'!A108</f>
        <v>Л/ 98</v>
      </c>
      <c r="C123" s="422" t="s">
        <v>386</v>
      </c>
      <c r="D123" s="417">
        <v>82.7</v>
      </c>
      <c r="E123" s="406">
        <f t="shared" si="10"/>
        <v>47.090910735035472</v>
      </c>
      <c r="F123" s="405">
        <v>4.5999999999999996</v>
      </c>
      <c r="G123" s="418">
        <f t="shared" si="8"/>
        <v>216.61818938116315</v>
      </c>
    </row>
    <row r="124" spans="1:7" ht="15" x14ac:dyDescent="0.25">
      <c r="A124" s="430">
        <f t="shared" si="9"/>
        <v>106</v>
      </c>
      <c r="B124" s="415" t="str">
        <f>'[1]Под 6'!A109</f>
        <v>99</v>
      </c>
      <c r="C124" s="432" t="s">
        <v>387</v>
      </c>
      <c r="D124" s="417">
        <v>44.6</v>
      </c>
      <c r="E124" s="406">
        <f t="shared" si="10"/>
        <v>25.396065523368588</v>
      </c>
      <c r="F124" s="405">
        <v>4.5999999999999996</v>
      </c>
      <c r="G124" s="418">
        <f t="shared" si="8"/>
        <v>116.82190140749549</v>
      </c>
    </row>
    <row r="125" spans="1:7" ht="15" x14ac:dyDescent="0.25">
      <c r="A125" s="430">
        <f t="shared" si="9"/>
        <v>107</v>
      </c>
      <c r="B125" s="415" t="str">
        <f>'[1]Под 6'!A110</f>
        <v>100</v>
      </c>
      <c r="C125" s="435" t="s">
        <v>388</v>
      </c>
      <c r="D125" s="417">
        <v>46.5</v>
      </c>
      <c r="E125" s="406">
        <f t="shared" si="10"/>
        <v>26.477960691404466</v>
      </c>
      <c r="F125" s="405">
        <v>4.5999999999999996</v>
      </c>
      <c r="G125" s="418">
        <f t="shared" si="8"/>
        <v>121.79861918046053</v>
      </c>
    </row>
    <row r="126" spans="1:7" ht="15" x14ac:dyDescent="0.25">
      <c r="A126" s="430">
        <f t="shared" si="9"/>
        <v>108</v>
      </c>
      <c r="B126" s="415" t="str">
        <f>'[1]Под 6'!A116</f>
        <v>101</v>
      </c>
      <c r="C126" s="403" t="s">
        <v>389</v>
      </c>
      <c r="D126" s="417">
        <f>107.8</f>
        <v>107.8</v>
      </c>
      <c r="E126" s="406">
        <f t="shared" si="10"/>
        <v>61.383315323298959</v>
      </c>
      <c r="F126" s="405">
        <v>4.5999999999999996</v>
      </c>
      <c r="G126" s="418">
        <f t="shared" si="8"/>
        <v>282.36325048717521</v>
      </c>
    </row>
    <row r="127" spans="1:7" ht="15" x14ac:dyDescent="0.25">
      <c r="A127" s="430">
        <f t="shared" si="9"/>
        <v>109</v>
      </c>
      <c r="B127" s="415" t="str">
        <f>'[1]Под 6'!A117</f>
        <v>102</v>
      </c>
      <c r="C127" s="420" t="s">
        <v>390</v>
      </c>
      <c r="D127" s="417">
        <v>56.3</v>
      </c>
      <c r="E127" s="406">
        <f t="shared" si="10"/>
        <v>32.058262084431639</v>
      </c>
      <c r="F127" s="405">
        <v>4.5999999999999996</v>
      </c>
      <c r="G127" s="418">
        <f t="shared" si="8"/>
        <v>147.46800558838552</v>
      </c>
    </row>
    <row r="128" spans="1:7" ht="15" x14ac:dyDescent="0.25">
      <c r="A128" s="430">
        <f t="shared" si="9"/>
        <v>110</v>
      </c>
      <c r="B128" s="415" t="str">
        <f>'[1]Под 6'!A118</f>
        <v>П/103</v>
      </c>
      <c r="C128" s="421" t="s">
        <v>391</v>
      </c>
      <c r="D128" s="417">
        <v>114.8</v>
      </c>
      <c r="E128" s="406">
        <f t="shared" si="10"/>
        <v>65.369244889746938</v>
      </c>
      <c r="F128" s="405">
        <v>4.5999999999999996</v>
      </c>
      <c r="G128" s="418">
        <f t="shared" si="8"/>
        <v>300.69852649283587</v>
      </c>
    </row>
    <row r="129" spans="1:7" ht="15" x14ac:dyDescent="0.25">
      <c r="A129" s="430">
        <f t="shared" si="9"/>
        <v>111</v>
      </c>
      <c r="B129" s="415" t="str">
        <f>'[1]Под 6'!A119</f>
        <v>104</v>
      </c>
      <c r="C129" s="422" t="s">
        <v>392</v>
      </c>
      <c r="D129" s="417">
        <v>79.599999999999994</v>
      </c>
      <c r="E129" s="406">
        <f t="shared" si="10"/>
        <v>45.325713355608499</v>
      </c>
      <c r="F129" s="405">
        <v>4.5999999999999996</v>
      </c>
      <c r="G129" s="418">
        <f t="shared" si="8"/>
        <v>208.49828143579907</v>
      </c>
    </row>
    <row r="130" spans="1:7" ht="15" x14ac:dyDescent="0.25">
      <c r="A130" s="430">
        <f t="shared" si="9"/>
        <v>112</v>
      </c>
      <c r="B130" s="415" t="str">
        <f>'[1]Под 6'!A120</f>
        <v>105</v>
      </c>
      <c r="C130" s="422" t="s">
        <v>393</v>
      </c>
      <c r="D130" s="417">
        <v>117.9</v>
      </c>
      <c r="E130" s="406">
        <f t="shared" si="10"/>
        <v>67.134442269173917</v>
      </c>
      <c r="F130" s="405">
        <v>4.5999999999999996</v>
      </c>
      <c r="G130" s="418">
        <f t="shared" si="8"/>
        <v>308.81843443819997</v>
      </c>
    </row>
    <row r="131" spans="1:7" ht="15" x14ac:dyDescent="0.25">
      <c r="A131" s="430">
        <f t="shared" si="9"/>
        <v>113</v>
      </c>
      <c r="B131" s="415" t="str">
        <f>'[1]Под 6'!A121</f>
        <v>106</v>
      </c>
      <c r="C131" s="422" t="s">
        <v>394</v>
      </c>
      <c r="D131" s="417">
        <v>84.5</v>
      </c>
      <c r="E131" s="406">
        <f t="shared" si="10"/>
        <v>48.115864052122099</v>
      </c>
      <c r="F131" s="405">
        <v>4.5999999999999996</v>
      </c>
      <c r="G131" s="418">
        <f t="shared" si="8"/>
        <v>221.33297463976163</v>
      </c>
    </row>
    <row r="132" spans="1:7" ht="15" x14ac:dyDescent="0.25">
      <c r="A132" s="430">
        <f t="shared" si="9"/>
        <v>114</v>
      </c>
      <c r="B132" s="415" t="str">
        <f>'[1]Под 6'!A122</f>
        <v>Л/107</v>
      </c>
      <c r="C132" s="429" t="s">
        <v>395</v>
      </c>
      <c r="D132" s="417">
        <v>82.1</v>
      </c>
      <c r="E132" s="406">
        <f t="shared" si="10"/>
        <v>46.749259629339925</v>
      </c>
      <c r="F132" s="405">
        <v>4.5999999999999996</v>
      </c>
      <c r="G132" s="418">
        <f t="shared" si="8"/>
        <v>215.04659429496363</v>
      </c>
    </row>
    <row r="133" spans="1:7" ht="15" x14ac:dyDescent="0.25">
      <c r="A133" s="430">
        <f t="shared" si="9"/>
        <v>115</v>
      </c>
      <c r="B133" s="415" t="str">
        <f>'[1]Под 6'!A123</f>
        <v>108</v>
      </c>
      <c r="C133" s="422" t="s">
        <v>396</v>
      </c>
      <c r="D133" s="417">
        <v>44.3</v>
      </c>
      <c r="E133" s="406">
        <f t="shared" si="10"/>
        <v>25.225239970520814</v>
      </c>
      <c r="F133" s="405">
        <v>4.5999999999999996</v>
      </c>
      <c r="G133" s="418">
        <f t="shared" si="8"/>
        <v>116.03610386439574</v>
      </c>
    </row>
    <row r="134" spans="1:7" ht="15" x14ac:dyDescent="0.25">
      <c r="A134" s="430">
        <f t="shared" si="9"/>
        <v>116</v>
      </c>
      <c r="B134" s="415" t="str">
        <f>'[1]Под 6'!A124</f>
        <v xml:space="preserve">109                          </v>
      </c>
      <c r="C134" s="421" t="s">
        <v>397</v>
      </c>
      <c r="D134" s="417">
        <v>45.3</v>
      </c>
      <c r="E134" s="406">
        <f t="shared" si="10"/>
        <v>25.794658480013382</v>
      </c>
      <c r="F134" s="405">
        <v>4.5999999999999996</v>
      </c>
      <c r="G134" s="418">
        <f t="shared" si="8"/>
        <v>118.65542900806155</v>
      </c>
    </row>
    <row r="135" spans="1:7" ht="15" x14ac:dyDescent="0.25">
      <c r="A135" s="430">
        <f t="shared" si="9"/>
        <v>117</v>
      </c>
      <c r="B135" s="415" t="str">
        <f>'[1]Под 6'!A125</f>
        <v>110</v>
      </c>
      <c r="C135" s="421" t="s">
        <v>398</v>
      </c>
      <c r="D135" s="417">
        <v>106</v>
      </c>
      <c r="E135" s="406">
        <f t="shared" si="10"/>
        <v>60.358362006212332</v>
      </c>
      <c r="F135" s="405">
        <v>4.5999999999999996</v>
      </c>
      <c r="G135" s="418">
        <f t="shared" si="8"/>
        <v>277.6484652285767</v>
      </c>
    </row>
    <row r="136" spans="1:7" ht="15" x14ac:dyDescent="0.25">
      <c r="A136" s="430">
        <f t="shared" si="9"/>
        <v>118</v>
      </c>
      <c r="B136" s="415" t="str">
        <f>'[1]Под 6'!A126</f>
        <v>111</v>
      </c>
      <c r="C136" s="422" t="s">
        <v>399</v>
      </c>
      <c r="D136" s="417">
        <v>55.6</v>
      </c>
      <c r="E136" s="406">
        <f t="shared" si="10"/>
        <v>31.659669127786849</v>
      </c>
      <c r="F136" s="405">
        <v>4.5999999999999996</v>
      </c>
      <c r="G136" s="418">
        <f t="shared" si="8"/>
        <v>145.63447798781948</v>
      </c>
    </row>
    <row r="137" spans="1:7" ht="15" x14ac:dyDescent="0.25">
      <c r="A137" s="430">
        <f t="shared" si="9"/>
        <v>119</v>
      </c>
      <c r="B137" s="415" t="str">
        <f>'[1]Под 6'!A127</f>
        <v>П/112</v>
      </c>
      <c r="C137" s="422" t="s">
        <v>400</v>
      </c>
      <c r="D137" s="417">
        <v>100.4</v>
      </c>
      <c r="E137" s="406">
        <f t="shared" si="10"/>
        <v>57.169618353053949</v>
      </c>
      <c r="F137" s="405">
        <v>4.5999999999999996</v>
      </c>
      <c r="G137" s="418">
        <f t="shared" si="8"/>
        <v>262.98024442404812</v>
      </c>
    </row>
    <row r="138" spans="1:7" ht="15" x14ac:dyDescent="0.25">
      <c r="A138" s="430">
        <f t="shared" si="9"/>
        <v>120</v>
      </c>
      <c r="B138" s="415" t="str">
        <f>'[1]Под 6'!A128</f>
        <v>113</v>
      </c>
      <c r="C138" s="422" t="s">
        <v>401</v>
      </c>
      <c r="D138" s="417">
        <v>79.5</v>
      </c>
      <c r="E138" s="406">
        <f t="shared" si="10"/>
        <v>45.268771504659249</v>
      </c>
      <c r="F138" s="405">
        <v>4.5999999999999996</v>
      </c>
      <c r="G138" s="418">
        <f t="shared" si="8"/>
        <v>208.23634892143252</v>
      </c>
    </row>
    <row r="139" spans="1:7" ht="15" x14ac:dyDescent="0.25">
      <c r="A139" s="430">
        <f t="shared" si="9"/>
        <v>121</v>
      </c>
      <c r="B139" s="415" t="str">
        <f>'[1]Под 6'!A129</f>
        <v>114</v>
      </c>
      <c r="C139" s="403" t="s">
        <v>402</v>
      </c>
      <c r="D139" s="417">
        <v>115.8</v>
      </c>
      <c r="E139" s="406">
        <f t="shared" si="10"/>
        <v>65.938663399239516</v>
      </c>
      <c r="F139" s="405">
        <v>4.5999999999999996</v>
      </c>
      <c r="G139" s="418">
        <f t="shared" si="8"/>
        <v>303.31785163650176</v>
      </c>
    </row>
    <row r="140" spans="1:7" ht="15" x14ac:dyDescent="0.25">
      <c r="A140" s="430">
        <f t="shared" si="9"/>
        <v>122</v>
      </c>
      <c r="B140" s="415" t="str">
        <f>'[1]Под 6'!A130</f>
        <v>115</v>
      </c>
      <c r="C140" s="403" t="s">
        <v>403</v>
      </c>
      <c r="D140" s="417">
        <v>84.1</v>
      </c>
      <c r="E140" s="406">
        <f t="shared" si="10"/>
        <v>47.888096648325067</v>
      </c>
      <c r="F140" s="405">
        <v>4.5999999999999996</v>
      </c>
      <c r="G140" s="418">
        <f t="shared" si="8"/>
        <v>220.28524458229529</v>
      </c>
    </row>
    <row r="141" spans="1:7" ht="15" x14ac:dyDescent="0.25">
      <c r="A141" s="430">
        <f t="shared" si="9"/>
        <v>123</v>
      </c>
      <c r="B141" s="415" t="str">
        <f>'[1]Под 6'!A131</f>
        <v>Л/116</v>
      </c>
      <c r="C141" s="403" t="s">
        <v>404</v>
      </c>
      <c r="D141" s="417">
        <v>82.5</v>
      </c>
      <c r="E141" s="406">
        <f t="shared" si="10"/>
        <v>46.977027033136956</v>
      </c>
      <c r="F141" s="405">
        <v>4.5999999999999996</v>
      </c>
      <c r="G141" s="418">
        <f t="shared" si="8"/>
        <v>216.09432435242999</v>
      </c>
    </row>
    <row r="142" spans="1:7" ht="15" x14ac:dyDescent="0.25">
      <c r="A142" s="430">
        <f t="shared" si="9"/>
        <v>124</v>
      </c>
      <c r="B142" s="415" t="str">
        <f>'[1]Под 6'!A132</f>
        <v>117</v>
      </c>
      <c r="C142" s="403" t="s">
        <v>405</v>
      </c>
      <c r="D142" s="417">
        <v>44.4</v>
      </c>
      <c r="E142" s="406">
        <f t="shared" si="10"/>
        <v>25.282181821470072</v>
      </c>
      <c r="F142" s="405">
        <v>4.5999999999999996</v>
      </c>
      <c r="G142" s="418">
        <f t="shared" si="8"/>
        <v>116.29803637876232</v>
      </c>
    </row>
    <row r="143" spans="1:7" ht="15" x14ac:dyDescent="0.25">
      <c r="A143" s="430">
        <f t="shared" si="9"/>
        <v>125</v>
      </c>
      <c r="B143" s="415" t="str">
        <f>'[1]Под 6'!A133</f>
        <v>118</v>
      </c>
      <c r="C143" s="403" t="s">
        <v>406</v>
      </c>
      <c r="D143" s="417">
        <v>45.5</v>
      </c>
      <c r="E143" s="406">
        <f t="shared" si="10"/>
        <v>25.908542181911898</v>
      </c>
      <c r="F143" s="405">
        <v>4.5999999999999996</v>
      </c>
      <c r="G143" s="418">
        <f t="shared" si="8"/>
        <v>119.17929403679472</v>
      </c>
    </row>
    <row r="144" spans="1:7" ht="15" x14ac:dyDescent="0.25">
      <c r="A144" s="430">
        <f t="shared" si="9"/>
        <v>126</v>
      </c>
      <c r="B144" s="415" t="str">
        <f>'[1]Под 6'!A134</f>
        <v>119</v>
      </c>
      <c r="C144" s="403" t="s">
        <v>407</v>
      </c>
      <c r="D144" s="417">
        <v>107.4</v>
      </c>
      <c r="E144" s="406">
        <f t="shared" si="10"/>
        <v>61.155547919501934</v>
      </c>
      <c r="F144" s="405">
        <v>4.5999999999999996</v>
      </c>
      <c r="G144" s="418">
        <f t="shared" si="8"/>
        <v>281.3155204297089</v>
      </c>
    </row>
    <row r="145" spans="1:7" ht="15" x14ac:dyDescent="0.25">
      <c r="A145" s="430">
        <f t="shared" si="9"/>
        <v>127</v>
      </c>
      <c r="B145" s="415" t="str">
        <f>'[1]Под 6'!A135</f>
        <v>120</v>
      </c>
      <c r="C145" s="403" t="s">
        <v>408</v>
      </c>
      <c r="D145" s="417">
        <v>53.2</v>
      </c>
      <c r="E145" s="406">
        <f t="shared" si="10"/>
        <v>30.293064705004682</v>
      </c>
      <c r="F145" s="405">
        <v>4.5999999999999996</v>
      </c>
      <c r="G145" s="418">
        <f t="shared" si="8"/>
        <v>139.34809764302153</v>
      </c>
    </row>
    <row r="146" spans="1:7" ht="15" x14ac:dyDescent="0.25">
      <c r="A146" s="430">
        <f t="shared" si="9"/>
        <v>128</v>
      </c>
      <c r="B146" s="415" t="str">
        <f>'[1]Под 6'!A136</f>
        <v>П/121</v>
      </c>
      <c r="C146" s="403" t="s">
        <v>409</v>
      </c>
      <c r="D146" s="417">
        <v>100</v>
      </c>
      <c r="E146" s="406">
        <f t="shared" si="10"/>
        <v>56.941850949256917</v>
      </c>
      <c r="F146" s="405">
        <v>4.5999999999999996</v>
      </c>
      <c r="G146" s="418">
        <f t="shared" si="8"/>
        <v>261.93251436658181</v>
      </c>
    </row>
    <row r="147" spans="1:7" ht="15" x14ac:dyDescent="0.25">
      <c r="A147" s="430">
        <f t="shared" si="9"/>
        <v>129</v>
      </c>
      <c r="B147" s="415" t="str">
        <f>'[1]Под 6'!A137</f>
        <v>122</v>
      </c>
      <c r="C147" s="403" t="s">
        <v>410</v>
      </c>
      <c r="D147" s="417">
        <v>90.7</v>
      </c>
      <c r="E147" s="406">
        <f t="shared" si="10"/>
        <v>51.646258810976029</v>
      </c>
      <c r="F147" s="405">
        <v>4.5999999999999996</v>
      </c>
      <c r="G147" s="418">
        <f t="shared" si="8"/>
        <v>237.57279053048973</v>
      </c>
    </row>
    <row r="148" spans="1:7" ht="15" x14ac:dyDescent="0.25">
      <c r="A148" s="430">
        <f t="shared" si="9"/>
        <v>130</v>
      </c>
      <c r="B148" s="415" t="str">
        <f>'[1]Под 6'!A138</f>
        <v>123</v>
      </c>
      <c r="C148" s="420" t="s">
        <v>411</v>
      </c>
      <c r="D148" s="417">
        <v>116.6</v>
      </c>
      <c r="E148" s="406">
        <f t="shared" si="10"/>
        <v>66.394198206833565</v>
      </c>
      <c r="F148" s="405">
        <v>4.5999999999999996</v>
      </c>
      <c r="G148" s="418">
        <f t="shared" si="8"/>
        <v>305.41331175143438</v>
      </c>
    </row>
    <row r="149" spans="1:7" ht="15" x14ac:dyDescent="0.25">
      <c r="A149" s="430">
        <f t="shared" si="9"/>
        <v>131</v>
      </c>
      <c r="B149" s="415" t="str">
        <f>'[1]Под 6'!A139</f>
        <v>124</v>
      </c>
      <c r="C149" s="421" t="s">
        <v>412</v>
      </c>
      <c r="D149" s="417">
        <v>84.2</v>
      </c>
      <c r="E149" s="406">
        <f t="shared" si="10"/>
        <v>47.945038499274325</v>
      </c>
      <c r="F149" s="405">
        <v>4.5999999999999996</v>
      </c>
      <c r="G149" s="418">
        <f t="shared" si="8"/>
        <v>220.54717709666187</v>
      </c>
    </row>
    <row r="150" spans="1:7" ht="15" x14ac:dyDescent="0.25">
      <c r="A150" s="430">
        <f t="shared" si="9"/>
        <v>132</v>
      </c>
      <c r="B150" s="415" t="str">
        <f>'[1]Под 6'!A140</f>
        <v>Л/125</v>
      </c>
      <c r="C150" s="422" t="s">
        <v>413</v>
      </c>
      <c r="D150" s="417">
        <f>81.7</f>
        <v>81.7</v>
      </c>
      <c r="E150" s="406">
        <f t="shared" si="10"/>
        <v>46.521492225542907</v>
      </c>
      <c r="F150" s="405">
        <v>4.5999999999999996</v>
      </c>
      <c r="G150" s="418">
        <f t="shared" si="8"/>
        <v>213.99886423749734</v>
      </c>
    </row>
    <row r="151" spans="1:7" ht="15" x14ac:dyDescent="0.25">
      <c r="A151" s="430">
        <f t="shared" si="9"/>
        <v>133</v>
      </c>
      <c r="B151" s="415" t="str">
        <f>'[1]Под 6'!A141</f>
        <v>126</v>
      </c>
      <c r="C151" s="422" t="s">
        <v>414</v>
      </c>
      <c r="D151" s="417">
        <v>44.5</v>
      </c>
      <c r="E151" s="406">
        <f t="shared" si="10"/>
        <v>25.33912367241933</v>
      </c>
      <c r="F151" s="405">
        <v>4.5999999999999996</v>
      </c>
      <c r="G151" s="418">
        <f t="shared" si="8"/>
        <v>116.55996889312891</v>
      </c>
    </row>
    <row r="152" spans="1:7" ht="15" x14ac:dyDescent="0.25">
      <c r="A152" s="430">
        <f t="shared" si="9"/>
        <v>134</v>
      </c>
      <c r="B152" s="415" t="str">
        <f>'[1]Под 6'!A142</f>
        <v>127</v>
      </c>
      <c r="C152" s="422" t="s">
        <v>415</v>
      </c>
      <c r="D152" s="417">
        <v>46</v>
      </c>
      <c r="E152" s="406">
        <f t="shared" si="10"/>
        <v>26.193251436658183</v>
      </c>
      <c r="F152" s="405">
        <v>4.5999999999999996</v>
      </c>
      <c r="G152" s="418">
        <f t="shared" si="8"/>
        <v>120.48895660862763</v>
      </c>
    </row>
    <row r="153" spans="1:7" ht="15" x14ac:dyDescent="0.25">
      <c r="A153" s="430">
        <f t="shared" si="9"/>
        <v>135</v>
      </c>
      <c r="B153" s="415" t="str">
        <f>'[1]Под 6'!A143</f>
        <v>128</v>
      </c>
      <c r="C153" s="429" t="s">
        <v>416</v>
      </c>
      <c r="D153" s="417">
        <f>107.7</f>
        <v>107.7</v>
      </c>
      <c r="E153" s="406">
        <f t="shared" si="10"/>
        <v>61.326373472349701</v>
      </c>
      <c r="F153" s="405">
        <v>4.5999999999999996</v>
      </c>
      <c r="G153" s="418">
        <f t="shared" si="8"/>
        <v>282.1013179728086</v>
      </c>
    </row>
    <row r="154" spans="1:7" ht="15" x14ac:dyDescent="0.25">
      <c r="A154" s="430">
        <f t="shared" si="9"/>
        <v>136</v>
      </c>
      <c r="B154" s="415" t="str">
        <f>'[1]Под 6'!A144</f>
        <v>129</v>
      </c>
      <c r="C154" s="422" t="s">
        <v>417</v>
      </c>
      <c r="D154" s="417">
        <v>54.1</v>
      </c>
      <c r="E154" s="406">
        <f t="shared" ref="E154:E185" si="11">$E$4*D154/$A$5</f>
        <v>30.805541363547995</v>
      </c>
      <c r="F154" s="405">
        <v>4.5999999999999996</v>
      </c>
      <c r="G154" s="418">
        <f t="shared" si="8"/>
        <v>141.70549027232076</v>
      </c>
    </row>
    <row r="155" spans="1:7" ht="15" x14ac:dyDescent="0.25">
      <c r="A155" s="430">
        <f t="shared" si="9"/>
        <v>137</v>
      </c>
      <c r="B155" s="415" t="str">
        <f>'[1]Под 6'!A145</f>
        <v>П/130</v>
      </c>
      <c r="C155" s="421" t="s">
        <v>418</v>
      </c>
      <c r="D155" s="417">
        <v>102</v>
      </c>
      <c r="E155" s="406">
        <f t="shared" si="11"/>
        <v>58.08068796824206</v>
      </c>
      <c r="F155" s="405">
        <v>4.5999999999999996</v>
      </c>
      <c r="G155" s="418">
        <f t="shared" ref="G155:G218" si="12">E155*F155</f>
        <v>267.17116465391348</v>
      </c>
    </row>
    <row r="156" spans="1:7" ht="15" x14ac:dyDescent="0.25">
      <c r="A156" s="430">
        <f t="shared" si="9"/>
        <v>138</v>
      </c>
      <c r="B156" s="415" t="str">
        <f>'[1]Под 6'!A146</f>
        <v>131</v>
      </c>
      <c r="C156" s="421" t="s">
        <v>419</v>
      </c>
      <c r="D156" s="417">
        <v>79.2</v>
      </c>
      <c r="E156" s="406">
        <f t="shared" si="11"/>
        <v>45.097945951811482</v>
      </c>
      <c r="F156" s="405">
        <v>4.5999999999999996</v>
      </c>
      <c r="G156" s="418">
        <f t="shared" si="12"/>
        <v>207.45055137833279</v>
      </c>
    </row>
    <row r="157" spans="1:7" ht="15" x14ac:dyDescent="0.25">
      <c r="A157" s="430">
        <f t="shared" si="9"/>
        <v>139</v>
      </c>
      <c r="B157" s="415" t="str">
        <f>'[1]Под 6'!A147</f>
        <v>132</v>
      </c>
      <c r="C157" s="422" t="s">
        <v>420</v>
      </c>
      <c r="D157" s="417">
        <v>116.8</v>
      </c>
      <c r="E157" s="406">
        <f t="shared" si="11"/>
        <v>66.50808190873208</v>
      </c>
      <c r="F157" s="405">
        <v>4.5999999999999996</v>
      </c>
      <c r="G157" s="418">
        <f t="shared" si="12"/>
        <v>305.93717678016753</v>
      </c>
    </row>
    <row r="158" spans="1:7" ht="15" x14ac:dyDescent="0.25">
      <c r="A158" s="430">
        <f t="shared" ref="A158:A221" si="13">A157+1</f>
        <v>140</v>
      </c>
      <c r="B158" s="415" t="str">
        <f>'[1]Под 6'!A148</f>
        <v>133</v>
      </c>
      <c r="C158" s="422" t="s">
        <v>421</v>
      </c>
      <c r="D158" s="417">
        <v>83.7</v>
      </c>
      <c r="E158" s="406">
        <f t="shared" si="11"/>
        <v>47.660329244528043</v>
      </c>
      <c r="F158" s="405">
        <v>4.5999999999999996</v>
      </c>
      <c r="G158" s="418">
        <f t="shared" si="12"/>
        <v>219.23751452482898</v>
      </c>
    </row>
    <row r="159" spans="1:7" ht="15" x14ac:dyDescent="0.25">
      <c r="A159" s="430">
        <f t="shared" si="13"/>
        <v>141</v>
      </c>
      <c r="B159" s="415" t="str">
        <f>'[1]Под 6'!A149</f>
        <v>Л/134</v>
      </c>
      <c r="C159" s="422" t="s">
        <v>422</v>
      </c>
      <c r="D159" s="417">
        <v>81.7</v>
      </c>
      <c r="E159" s="406">
        <f t="shared" si="11"/>
        <v>46.521492225542907</v>
      </c>
      <c r="F159" s="405">
        <v>4.5999999999999996</v>
      </c>
      <c r="G159" s="418">
        <f t="shared" si="12"/>
        <v>213.99886423749734</v>
      </c>
    </row>
    <row r="160" spans="1:7" ht="15" x14ac:dyDescent="0.25">
      <c r="A160" s="430">
        <f t="shared" si="13"/>
        <v>142</v>
      </c>
      <c r="B160" s="415" t="str">
        <f>'[1]Под 6'!A150</f>
        <v>135</v>
      </c>
      <c r="C160" s="403" t="s">
        <v>423</v>
      </c>
      <c r="D160" s="417">
        <v>44.7</v>
      </c>
      <c r="E160" s="406">
        <f t="shared" si="11"/>
        <v>25.453007374317846</v>
      </c>
      <c r="F160" s="405">
        <v>4.5999999999999996</v>
      </c>
      <c r="G160" s="418">
        <f t="shared" si="12"/>
        <v>117.08383392186208</v>
      </c>
    </row>
    <row r="161" spans="1:7" ht="15" x14ac:dyDescent="0.25">
      <c r="A161" s="430">
        <f t="shared" si="13"/>
        <v>143</v>
      </c>
      <c r="B161" s="415" t="str">
        <f>'[1]Под 6'!A151</f>
        <v>136</v>
      </c>
      <c r="C161" s="403" t="s">
        <v>424</v>
      </c>
      <c r="D161" s="417">
        <v>46.2</v>
      </c>
      <c r="E161" s="406">
        <f t="shared" si="11"/>
        <v>26.307135138556699</v>
      </c>
      <c r="F161" s="405">
        <v>4.5999999999999996</v>
      </c>
      <c r="G161" s="418">
        <f t="shared" si="12"/>
        <v>121.0128216373608</v>
      </c>
    </row>
    <row r="162" spans="1:7" ht="15" x14ac:dyDescent="0.25">
      <c r="A162" s="430">
        <f t="shared" si="13"/>
        <v>144</v>
      </c>
      <c r="B162" s="415" t="str">
        <f>'[1]Под 6'!A152</f>
        <v>137</v>
      </c>
      <c r="C162" s="403" t="s">
        <v>425</v>
      </c>
      <c r="D162" s="417">
        <v>107.1</v>
      </c>
      <c r="E162" s="406">
        <f t="shared" si="11"/>
        <v>60.984722366654154</v>
      </c>
      <c r="F162" s="405">
        <v>4.5999999999999996</v>
      </c>
      <c r="G162" s="418">
        <f t="shared" si="12"/>
        <v>280.52972288660908</v>
      </c>
    </row>
    <row r="163" spans="1:7" ht="15" x14ac:dyDescent="0.25">
      <c r="A163" s="430">
        <f t="shared" si="13"/>
        <v>145</v>
      </c>
      <c r="B163" s="415" t="str">
        <f>'[1]Под 6'!A153</f>
        <v>138</v>
      </c>
      <c r="C163" s="403" t="s">
        <v>426</v>
      </c>
      <c r="D163" s="417">
        <v>53.2</v>
      </c>
      <c r="E163" s="406">
        <f t="shared" si="11"/>
        <v>30.293064705004682</v>
      </c>
      <c r="F163" s="405">
        <v>4.5999999999999996</v>
      </c>
      <c r="G163" s="418">
        <f t="shared" si="12"/>
        <v>139.34809764302153</v>
      </c>
    </row>
    <row r="164" spans="1:7" ht="15" x14ac:dyDescent="0.25">
      <c r="A164" s="430">
        <f t="shared" si="13"/>
        <v>146</v>
      </c>
      <c r="B164" s="415" t="str">
        <f>'[1]Под 6'!A154</f>
        <v>П/139</v>
      </c>
      <c r="C164" s="403" t="s">
        <v>427</v>
      </c>
      <c r="D164" s="417">
        <v>116</v>
      </c>
      <c r="E164" s="406">
        <f t="shared" si="11"/>
        <v>66.052547101138032</v>
      </c>
      <c r="F164" s="405">
        <v>4.5999999999999996</v>
      </c>
      <c r="G164" s="418">
        <f t="shared" si="12"/>
        <v>303.84171666523491</v>
      </c>
    </row>
    <row r="165" spans="1:7" ht="15" x14ac:dyDescent="0.25">
      <c r="A165" s="430">
        <f t="shared" si="13"/>
        <v>147</v>
      </c>
      <c r="B165" s="415" t="str">
        <f>'[1]Под 6'!A155</f>
        <v>140</v>
      </c>
      <c r="C165" s="403" t="s">
        <v>428</v>
      </c>
      <c r="D165" s="417">
        <v>90.4</v>
      </c>
      <c r="E165" s="406">
        <f t="shared" si="11"/>
        <v>51.475433258128255</v>
      </c>
      <c r="F165" s="405">
        <v>4.5999999999999996</v>
      </c>
      <c r="G165" s="418">
        <f t="shared" si="12"/>
        <v>236.78699298738997</v>
      </c>
    </row>
    <row r="166" spans="1:7" ht="15" x14ac:dyDescent="0.25">
      <c r="A166" s="430">
        <f t="shared" si="13"/>
        <v>148</v>
      </c>
      <c r="B166" s="415" t="str">
        <f>'[1]Под 6'!A156</f>
        <v>141</v>
      </c>
      <c r="C166" s="403" t="s">
        <v>429</v>
      </c>
      <c r="D166" s="417">
        <v>119.7</v>
      </c>
      <c r="E166" s="406">
        <f t="shared" si="11"/>
        <v>68.15939558626053</v>
      </c>
      <c r="F166" s="405">
        <v>4.5999999999999996</v>
      </c>
      <c r="G166" s="418">
        <f t="shared" si="12"/>
        <v>313.53321969679843</v>
      </c>
    </row>
    <row r="167" spans="1:7" ht="15" x14ac:dyDescent="0.25">
      <c r="A167" s="430">
        <f t="shared" si="13"/>
        <v>149</v>
      </c>
      <c r="B167" s="415" t="str">
        <f>'[1]Под 6'!A157</f>
        <v>142</v>
      </c>
      <c r="C167" s="403" t="s">
        <v>430</v>
      </c>
      <c r="D167" s="417">
        <f>85</f>
        <v>85</v>
      </c>
      <c r="E167" s="406">
        <f t="shared" si="11"/>
        <v>48.400573306868381</v>
      </c>
      <c r="F167" s="405">
        <v>4.5999999999999996</v>
      </c>
      <c r="G167" s="418">
        <f t="shared" si="12"/>
        <v>222.64263721159455</v>
      </c>
    </row>
    <row r="168" spans="1:7" ht="15" x14ac:dyDescent="0.25">
      <c r="A168" s="430">
        <f t="shared" si="13"/>
        <v>150</v>
      </c>
      <c r="B168" s="415" t="str">
        <f>'[1]Под 6'!A158</f>
        <v>Л/143</v>
      </c>
      <c r="C168" s="403" t="s">
        <v>431</v>
      </c>
      <c r="D168" s="417">
        <v>83</v>
      </c>
      <c r="E168" s="406">
        <f t="shared" si="11"/>
        <v>47.261736287883245</v>
      </c>
      <c r="F168" s="405">
        <v>4.5999999999999996</v>
      </c>
      <c r="G168" s="418">
        <f t="shared" si="12"/>
        <v>217.40398692426291</v>
      </c>
    </row>
    <row r="169" spans="1:7" ht="15" x14ac:dyDescent="0.25">
      <c r="A169" s="430">
        <f t="shared" si="13"/>
        <v>151</v>
      </c>
      <c r="B169" s="415" t="str">
        <f>'[1]Под 6'!A159</f>
        <v>144</v>
      </c>
      <c r="C169" s="420" t="s">
        <v>432</v>
      </c>
      <c r="D169" s="417">
        <v>45.8</v>
      </c>
      <c r="E169" s="406">
        <f t="shared" si="11"/>
        <v>26.079367734759668</v>
      </c>
      <c r="F169" s="405">
        <v>4.5999999999999996</v>
      </c>
      <c r="G169" s="418">
        <f t="shared" si="12"/>
        <v>119.96509157989446</v>
      </c>
    </row>
    <row r="170" spans="1:7" ht="15" x14ac:dyDescent="0.25">
      <c r="A170" s="430">
        <f t="shared" si="13"/>
        <v>152</v>
      </c>
      <c r="B170" s="415" t="str">
        <f>'[1]Под 6'!A160</f>
        <v>145</v>
      </c>
      <c r="C170" s="421" t="s">
        <v>433</v>
      </c>
      <c r="D170" s="417">
        <v>47.6</v>
      </c>
      <c r="E170" s="406">
        <f t="shared" si="11"/>
        <v>27.104321051846295</v>
      </c>
      <c r="F170" s="405">
        <v>4.5999999999999996</v>
      </c>
      <c r="G170" s="418">
        <f t="shared" si="12"/>
        <v>124.67987683849294</v>
      </c>
    </row>
    <row r="171" spans="1:7" ht="15" x14ac:dyDescent="0.25">
      <c r="A171" s="430">
        <f t="shared" si="13"/>
        <v>153</v>
      </c>
      <c r="B171" s="415" t="str">
        <f>'[1]Под 6'!A161</f>
        <v>146</v>
      </c>
      <c r="C171" s="422" t="s">
        <v>434</v>
      </c>
      <c r="D171" s="417">
        <v>113.1</v>
      </c>
      <c r="E171" s="406">
        <f t="shared" si="11"/>
        <v>64.401233423609568</v>
      </c>
      <c r="F171" s="405">
        <v>4.5999999999999996</v>
      </c>
      <c r="G171" s="418">
        <f t="shared" si="12"/>
        <v>296.24567374860396</v>
      </c>
    </row>
    <row r="172" spans="1:7" ht="15" x14ac:dyDescent="0.25">
      <c r="A172" s="430">
        <f t="shared" si="13"/>
        <v>154</v>
      </c>
      <c r="B172" s="415" t="str">
        <f>'[1]Под 6'!A162</f>
        <v>147</v>
      </c>
      <c r="C172" s="422" t="s">
        <v>435</v>
      </c>
      <c r="D172" s="417">
        <v>57.4</v>
      </c>
      <c r="E172" s="406">
        <f t="shared" si="11"/>
        <v>32.684622444873469</v>
      </c>
      <c r="F172" s="405">
        <v>4.5999999999999996</v>
      </c>
      <c r="G172" s="418">
        <f t="shared" si="12"/>
        <v>150.34926324641793</v>
      </c>
    </row>
    <row r="173" spans="1:7" ht="15" x14ac:dyDescent="0.25">
      <c r="A173" s="430">
        <f t="shared" si="13"/>
        <v>155</v>
      </c>
      <c r="B173" s="415" t="str">
        <f>'[1]Под 6'!A163</f>
        <v>П/148</v>
      </c>
      <c r="C173" s="422" t="s">
        <v>436</v>
      </c>
      <c r="D173" s="417">
        <f>101.9</f>
        <v>101.9</v>
      </c>
      <c r="E173" s="406">
        <f t="shared" si="11"/>
        <v>58.023746117292802</v>
      </c>
      <c r="F173" s="405">
        <v>4.5999999999999996</v>
      </c>
      <c r="G173" s="418">
        <f t="shared" si="12"/>
        <v>266.90923213954687</v>
      </c>
    </row>
    <row r="174" spans="1:7" ht="15" x14ac:dyDescent="0.25">
      <c r="A174" s="430">
        <f t="shared" si="13"/>
        <v>156</v>
      </c>
      <c r="B174" s="415" t="str">
        <f>'[1]Под 6'!A164</f>
        <v>149</v>
      </c>
      <c r="C174" s="429" t="s">
        <v>437</v>
      </c>
      <c r="D174" s="417">
        <f>81.4</f>
        <v>81.400000000000006</v>
      </c>
      <c r="E174" s="406">
        <f t="shared" si="11"/>
        <v>46.350666672695134</v>
      </c>
      <c r="F174" s="405">
        <v>4.5999999999999996</v>
      </c>
      <c r="G174" s="418">
        <f t="shared" si="12"/>
        <v>213.21306669439761</v>
      </c>
    </row>
    <row r="175" spans="1:7" ht="15" x14ac:dyDescent="0.25">
      <c r="A175" s="430">
        <f t="shared" si="13"/>
        <v>157</v>
      </c>
      <c r="B175" s="415" t="str">
        <f>'[1]Под 6'!A165</f>
        <v>150</v>
      </c>
      <c r="C175" s="422" t="s">
        <v>438</v>
      </c>
      <c r="D175" s="417">
        <v>121.7</v>
      </c>
      <c r="E175" s="406">
        <f t="shared" si="11"/>
        <v>69.298232605245673</v>
      </c>
      <c r="F175" s="405">
        <v>4.5999999999999996</v>
      </c>
      <c r="G175" s="418">
        <f t="shared" si="12"/>
        <v>318.77186998413009</v>
      </c>
    </row>
    <row r="176" spans="1:7" ht="15" x14ac:dyDescent="0.25">
      <c r="A176" s="430">
        <f t="shared" si="13"/>
        <v>158</v>
      </c>
      <c r="B176" s="415" t="str">
        <f>'[1]Под 6'!A166</f>
        <v>151</v>
      </c>
      <c r="C176" s="416" t="s">
        <v>439</v>
      </c>
      <c r="D176" s="417">
        <v>85.5</v>
      </c>
      <c r="E176" s="406">
        <f t="shared" si="11"/>
        <v>48.685282561614663</v>
      </c>
      <c r="F176" s="405">
        <v>4.5999999999999996</v>
      </c>
      <c r="G176" s="418">
        <f t="shared" si="12"/>
        <v>223.95229978342743</v>
      </c>
    </row>
    <row r="177" spans="1:7" ht="15" x14ac:dyDescent="0.25">
      <c r="A177" s="430">
        <f t="shared" si="13"/>
        <v>159</v>
      </c>
      <c r="B177" s="415" t="str">
        <f>'[1]Под 6'!A173</f>
        <v>Л/152</v>
      </c>
      <c r="C177" s="421" t="s">
        <v>440</v>
      </c>
      <c r="D177" s="417">
        <v>83.1</v>
      </c>
      <c r="E177" s="406">
        <f t="shared" si="11"/>
        <v>47.318678138832496</v>
      </c>
      <c r="F177" s="405">
        <v>4.5999999999999996</v>
      </c>
      <c r="G177" s="418">
        <f t="shared" si="12"/>
        <v>217.66591943862946</v>
      </c>
    </row>
    <row r="178" spans="1:7" ht="15" x14ac:dyDescent="0.25">
      <c r="A178" s="430">
        <f t="shared" si="13"/>
        <v>160</v>
      </c>
      <c r="B178" s="415" t="str">
        <f>'[1]Под 6'!A174</f>
        <v>153</v>
      </c>
      <c r="C178" s="422" t="s">
        <v>441</v>
      </c>
      <c r="D178" s="417">
        <v>45.8</v>
      </c>
      <c r="E178" s="406">
        <f t="shared" si="11"/>
        <v>26.079367734759668</v>
      </c>
      <c r="F178" s="405">
        <v>4.5999999999999996</v>
      </c>
      <c r="G178" s="418">
        <f t="shared" si="12"/>
        <v>119.96509157989446</v>
      </c>
    </row>
    <row r="179" spans="1:7" ht="15" x14ac:dyDescent="0.25">
      <c r="A179" s="430">
        <f t="shared" si="13"/>
        <v>161</v>
      </c>
      <c r="B179" s="415" t="str">
        <f>'[1]Под 6'!A175</f>
        <v>154</v>
      </c>
      <c r="C179" s="422" t="s">
        <v>442</v>
      </c>
      <c r="D179" s="417">
        <f>47.6</f>
        <v>47.6</v>
      </c>
      <c r="E179" s="406">
        <f t="shared" si="11"/>
        <v>27.104321051846295</v>
      </c>
      <c r="F179" s="405">
        <v>4.5999999999999996</v>
      </c>
      <c r="G179" s="418">
        <f t="shared" si="12"/>
        <v>124.67987683849294</v>
      </c>
    </row>
    <row r="180" spans="1:7" ht="15" x14ac:dyDescent="0.25">
      <c r="A180" s="430">
        <f t="shared" si="13"/>
        <v>162</v>
      </c>
      <c r="B180" s="415" t="str">
        <f>'[1]Под 6'!A176</f>
        <v>155</v>
      </c>
      <c r="C180" s="429" t="s">
        <v>443</v>
      </c>
      <c r="D180" s="417">
        <v>113</v>
      </c>
      <c r="E180" s="406">
        <f t="shared" si="11"/>
        <v>64.344291572660325</v>
      </c>
      <c r="F180" s="405">
        <v>4.5999999999999996</v>
      </c>
      <c r="G180" s="418">
        <f t="shared" si="12"/>
        <v>295.98374123423747</v>
      </c>
    </row>
    <row r="181" spans="1:7" ht="15" x14ac:dyDescent="0.25">
      <c r="A181" s="430">
        <f t="shared" si="13"/>
        <v>163</v>
      </c>
      <c r="B181" s="415" t="str">
        <f>'[1]Под 6'!A177</f>
        <v>156</v>
      </c>
      <c r="C181" s="403" t="s">
        <v>444</v>
      </c>
      <c r="D181" s="417">
        <v>57</v>
      </c>
      <c r="E181" s="406">
        <f t="shared" si="11"/>
        <v>32.456855041076444</v>
      </c>
      <c r="F181" s="405">
        <v>4.5999999999999996</v>
      </c>
      <c r="G181" s="418">
        <f t="shared" si="12"/>
        <v>149.30153318895162</v>
      </c>
    </row>
    <row r="182" spans="1:7" ht="15" x14ac:dyDescent="0.25">
      <c r="A182" s="430">
        <f t="shared" si="13"/>
        <v>164</v>
      </c>
      <c r="B182" s="415" t="str">
        <f>'[1]Под 6'!A178</f>
        <v>П/157</v>
      </c>
      <c r="C182" s="403" t="s">
        <v>445</v>
      </c>
      <c r="D182" s="417">
        <v>100.1</v>
      </c>
      <c r="E182" s="406">
        <f t="shared" si="11"/>
        <v>56.998792800206168</v>
      </c>
      <c r="F182" s="405">
        <v>4.5999999999999996</v>
      </c>
      <c r="G182" s="418">
        <f t="shared" si="12"/>
        <v>262.19444688094836</v>
      </c>
    </row>
    <row r="183" spans="1:7" ht="15" x14ac:dyDescent="0.25">
      <c r="A183" s="430">
        <f t="shared" si="13"/>
        <v>165</v>
      </c>
      <c r="B183" s="415" t="str">
        <f>'[1]Под 6'!A179</f>
        <v>158</v>
      </c>
      <c r="C183" s="403" t="s">
        <v>446</v>
      </c>
      <c r="D183" s="417">
        <v>80.599999999999994</v>
      </c>
      <c r="E183" s="406">
        <f t="shared" si="11"/>
        <v>45.895131865101071</v>
      </c>
      <c r="F183" s="405">
        <v>4.5999999999999996</v>
      </c>
      <c r="G183" s="418">
        <f t="shared" si="12"/>
        <v>211.1176065794649</v>
      </c>
    </row>
    <row r="184" spans="1:7" ht="15" x14ac:dyDescent="0.25">
      <c r="A184" s="430">
        <f t="shared" si="13"/>
        <v>166</v>
      </c>
      <c r="B184" s="415" t="str">
        <f>'[1]Под 6'!A180</f>
        <v>159</v>
      </c>
      <c r="C184" s="403" t="s">
        <v>447</v>
      </c>
      <c r="D184" s="417">
        <v>120.9</v>
      </c>
      <c r="E184" s="406">
        <f t="shared" si="11"/>
        <v>68.842697797651624</v>
      </c>
      <c r="F184" s="405">
        <v>4.5999999999999996</v>
      </c>
      <c r="G184" s="418">
        <f t="shared" si="12"/>
        <v>316.67640986919747</v>
      </c>
    </row>
    <row r="185" spans="1:7" ht="15" x14ac:dyDescent="0.25">
      <c r="A185" s="430">
        <f t="shared" si="13"/>
        <v>167</v>
      </c>
      <c r="B185" s="415" t="str">
        <f>'[1]Под 6'!A181</f>
        <v>160</v>
      </c>
      <c r="C185" s="403" t="s">
        <v>448</v>
      </c>
      <c r="D185" s="417">
        <v>85.1</v>
      </c>
      <c r="E185" s="406">
        <f t="shared" si="11"/>
        <v>48.457515157817632</v>
      </c>
      <c r="F185" s="405">
        <v>4.5999999999999996</v>
      </c>
      <c r="G185" s="418">
        <f t="shared" si="12"/>
        <v>222.9045697259611</v>
      </c>
    </row>
    <row r="186" spans="1:7" ht="15" x14ac:dyDescent="0.25">
      <c r="A186" s="430">
        <f t="shared" si="13"/>
        <v>168</v>
      </c>
      <c r="B186" s="415" t="str">
        <f>'[1]Под 6'!A182</f>
        <v>Л/161</v>
      </c>
      <c r="C186" s="403" t="s">
        <v>449</v>
      </c>
      <c r="D186" s="417">
        <v>84</v>
      </c>
      <c r="E186" s="406">
        <f t="shared" ref="E186:E217" si="14">$E$4*D186/$A$5</f>
        <v>47.83115479737581</v>
      </c>
      <c r="F186" s="405">
        <v>4.5999999999999996</v>
      </c>
      <c r="G186" s="418">
        <f t="shared" si="12"/>
        <v>220.02331206792871</v>
      </c>
    </row>
    <row r="187" spans="1:7" ht="15" x14ac:dyDescent="0.25">
      <c r="A187" s="430">
        <f t="shared" si="13"/>
        <v>169</v>
      </c>
      <c r="B187" s="415" t="str">
        <f>'[1]Под 6'!A183</f>
        <v>162</v>
      </c>
      <c r="C187" s="403" t="s">
        <v>450</v>
      </c>
      <c r="D187" s="417">
        <v>45.7</v>
      </c>
      <c r="E187" s="406">
        <f t="shared" si="14"/>
        <v>26.022425883810413</v>
      </c>
      <c r="F187" s="405">
        <v>4.5999999999999996</v>
      </c>
      <c r="G187" s="418">
        <f t="shared" si="12"/>
        <v>119.7031590655279</v>
      </c>
    </row>
    <row r="188" spans="1:7" ht="15" x14ac:dyDescent="0.25">
      <c r="A188" s="430">
        <f t="shared" si="13"/>
        <v>170</v>
      </c>
      <c r="B188" s="415" t="str">
        <f>'[1]Под 6'!A184</f>
        <v>163</v>
      </c>
      <c r="C188" s="403" t="s">
        <v>451</v>
      </c>
      <c r="D188" s="417">
        <v>49.2</v>
      </c>
      <c r="E188" s="406">
        <f t="shared" si="14"/>
        <v>28.015390667034406</v>
      </c>
      <c r="F188" s="405">
        <v>4.5999999999999996</v>
      </c>
      <c r="G188" s="418">
        <f t="shared" si="12"/>
        <v>128.87079706835826</v>
      </c>
    </row>
    <row r="189" spans="1:7" ht="15" x14ac:dyDescent="0.25">
      <c r="A189" s="430">
        <f t="shared" si="13"/>
        <v>171</v>
      </c>
      <c r="B189" s="415" t="str">
        <f>'[1]Под 6'!A185</f>
        <v>164</v>
      </c>
      <c r="C189" s="403" t="s">
        <v>452</v>
      </c>
      <c r="D189" s="417">
        <v>111.7</v>
      </c>
      <c r="E189" s="406">
        <f t="shared" si="14"/>
        <v>63.60404751031998</v>
      </c>
      <c r="F189" s="405">
        <v>4.5999999999999996</v>
      </c>
      <c r="G189" s="418">
        <f t="shared" si="12"/>
        <v>292.57861854747188</v>
      </c>
    </row>
    <row r="190" spans="1:7" ht="15" x14ac:dyDescent="0.25">
      <c r="A190" s="430">
        <f t="shared" si="13"/>
        <v>172</v>
      </c>
      <c r="B190" s="415" t="str">
        <f>'[1]Под 6'!A186</f>
        <v>165</v>
      </c>
      <c r="C190" s="420" t="s">
        <v>453</v>
      </c>
      <c r="D190" s="417">
        <v>57.9</v>
      </c>
      <c r="E190" s="406">
        <f t="shared" si="14"/>
        <v>32.969331699619758</v>
      </c>
      <c r="F190" s="405">
        <v>4.5999999999999996</v>
      </c>
      <c r="G190" s="418">
        <f t="shared" si="12"/>
        <v>151.65892581825088</v>
      </c>
    </row>
    <row r="191" spans="1:7" ht="15" x14ac:dyDescent="0.25">
      <c r="A191" s="430">
        <f t="shared" si="13"/>
        <v>173</v>
      </c>
      <c r="B191" s="415" t="str">
        <f>'[1]Под 6'!A187</f>
        <v>П/166</v>
      </c>
      <c r="C191" s="421" t="s">
        <v>431</v>
      </c>
      <c r="D191" s="417">
        <v>104</v>
      </c>
      <c r="E191" s="406">
        <f t="shared" si="14"/>
        <v>59.219524987227196</v>
      </c>
      <c r="F191" s="405">
        <v>4.5999999999999996</v>
      </c>
      <c r="G191" s="418">
        <f t="shared" si="12"/>
        <v>272.40981494124509</v>
      </c>
    </row>
    <row r="192" spans="1:7" ht="15" x14ac:dyDescent="0.25">
      <c r="A192" s="430">
        <f t="shared" si="13"/>
        <v>174</v>
      </c>
      <c r="B192" s="415" t="str">
        <f>'[1]Под 6'!A188</f>
        <v>167</v>
      </c>
      <c r="C192" s="422" t="s">
        <v>454</v>
      </c>
      <c r="D192" s="417">
        <v>91.8</v>
      </c>
      <c r="E192" s="406">
        <f t="shared" si="14"/>
        <v>52.272619171417851</v>
      </c>
      <c r="F192" s="405">
        <v>4.5999999999999996</v>
      </c>
      <c r="G192" s="418">
        <f t="shared" si="12"/>
        <v>240.45404818852211</v>
      </c>
    </row>
    <row r="193" spans="1:7" ht="15" x14ac:dyDescent="0.25">
      <c r="A193" s="430">
        <f t="shared" si="13"/>
        <v>175</v>
      </c>
      <c r="B193" s="415" t="str">
        <f>'[1]Под 6'!A189</f>
        <v>168</v>
      </c>
      <c r="C193" s="422" t="s">
        <v>447</v>
      </c>
      <c r="D193" s="417">
        <v>124.1</v>
      </c>
      <c r="E193" s="406">
        <f t="shared" si="14"/>
        <v>70.664837028027833</v>
      </c>
      <c r="F193" s="405">
        <v>4.5999999999999996</v>
      </c>
      <c r="G193" s="418">
        <f t="shared" si="12"/>
        <v>325.05825032892801</v>
      </c>
    </row>
    <row r="194" spans="1:7" ht="15" x14ac:dyDescent="0.25">
      <c r="A194" s="430">
        <f t="shared" si="13"/>
        <v>176</v>
      </c>
      <c r="B194" s="415" t="str">
        <f>'[1]Под 6'!A190</f>
        <v>169</v>
      </c>
      <c r="C194" s="422" t="s">
        <v>455</v>
      </c>
      <c r="D194" s="417">
        <v>85</v>
      </c>
      <c r="E194" s="406">
        <f t="shared" si="14"/>
        <v>48.400573306868381</v>
      </c>
      <c r="F194" s="405">
        <v>4.5999999999999996</v>
      </c>
      <c r="G194" s="418">
        <f t="shared" si="12"/>
        <v>222.64263721159455</v>
      </c>
    </row>
    <row r="195" spans="1:7" ht="15" x14ac:dyDescent="0.25">
      <c r="A195" s="430">
        <f t="shared" si="13"/>
        <v>177</v>
      </c>
      <c r="B195" s="415" t="str">
        <f>'[1]Под 6'!A191</f>
        <v>Л/170</v>
      </c>
      <c r="C195" s="429" t="s">
        <v>456</v>
      </c>
      <c r="D195" s="417">
        <v>96.2</v>
      </c>
      <c r="E195" s="406">
        <f t="shared" si="14"/>
        <v>54.778060613185154</v>
      </c>
      <c r="F195" s="405">
        <v>4.5999999999999996</v>
      </c>
      <c r="G195" s="418">
        <f t="shared" si="12"/>
        <v>251.97907882065169</v>
      </c>
    </row>
    <row r="196" spans="1:7" ht="15" x14ac:dyDescent="0.25">
      <c r="A196" s="430">
        <f t="shared" si="13"/>
        <v>178</v>
      </c>
      <c r="B196" s="415" t="str">
        <f>'[1]Под 6'!A192</f>
        <v>171</v>
      </c>
      <c r="C196" s="422" t="s">
        <v>457</v>
      </c>
      <c r="D196" s="417">
        <v>46.1</v>
      </c>
      <c r="E196" s="406">
        <f t="shared" si="14"/>
        <v>26.250193287607441</v>
      </c>
      <c r="F196" s="405">
        <v>4.5999999999999996</v>
      </c>
      <c r="G196" s="418">
        <f t="shared" si="12"/>
        <v>120.75088912299422</v>
      </c>
    </row>
    <row r="197" spans="1:7" ht="15" x14ac:dyDescent="0.25">
      <c r="A197" s="430">
        <f t="shared" si="13"/>
        <v>179</v>
      </c>
      <c r="B197" s="415" t="str">
        <f>'[1]Под 6'!A193</f>
        <v>172</v>
      </c>
      <c r="C197" s="421" t="s">
        <v>458</v>
      </c>
      <c r="D197" s="417">
        <f>47.4</f>
        <v>47.4</v>
      </c>
      <c r="E197" s="406">
        <f t="shared" si="14"/>
        <v>26.990437349947779</v>
      </c>
      <c r="F197" s="405">
        <v>4.5999999999999996</v>
      </c>
      <c r="G197" s="418">
        <f t="shared" si="12"/>
        <v>124.15601180975978</v>
      </c>
    </row>
    <row r="198" spans="1:7" ht="15" x14ac:dyDescent="0.25">
      <c r="A198" s="430">
        <f t="shared" si="13"/>
        <v>180</v>
      </c>
      <c r="B198" s="415" t="str">
        <f>'[1]Под 6'!A194</f>
        <v>173</v>
      </c>
      <c r="C198" s="421" t="s">
        <v>459</v>
      </c>
      <c r="D198" s="417">
        <v>112.6</v>
      </c>
      <c r="E198" s="406">
        <f t="shared" si="14"/>
        <v>64.116524168863279</v>
      </c>
      <c r="F198" s="405">
        <v>4.5999999999999996</v>
      </c>
      <c r="G198" s="418">
        <f t="shared" si="12"/>
        <v>294.93601117677105</v>
      </c>
    </row>
    <row r="199" spans="1:7" ht="15" x14ac:dyDescent="0.25">
      <c r="A199" s="430">
        <f t="shared" si="13"/>
        <v>181</v>
      </c>
      <c r="B199" s="415" t="str">
        <f>'[1]Под 6'!A195</f>
        <v>174</v>
      </c>
      <c r="C199" s="422" t="s">
        <v>460</v>
      </c>
      <c r="D199" s="417">
        <v>57.2</v>
      </c>
      <c r="E199" s="406">
        <f t="shared" si="14"/>
        <v>32.57073874297496</v>
      </c>
      <c r="F199" s="405">
        <v>4.5999999999999996</v>
      </c>
      <c r="G199" s="418">
        <f t="shared" si="12"/>
        <v>149.82539821768481</v>
      </c>
    </row>
    <row r="200" spans="1:7" ht="15" x14ac:dyDescent="0.25">
      <c r="A200" s="430">
        <f t="shared" si="13"/>
        <v>182</v>
      </c>
      <c r="B200" s="415" t="str">
        <f>'[1]Под 6'!A196</f>
        <v>П/175</v>
      </c>
      <c r="C200" s="422" t="s">
        <v>461</v>
      </c>
      <c r="D200" s="417">
        <v>117.5</v>
      </c>
      <c r="E200" s="406">
        <f t="shared" si="14"/>
        <v>66.906674865376885</v>
      </c>
      <c r="F200" s="405">
        <v>4.5999999999999996</v>
      </c>
      <c r="G200" s="418">
        <f t="shared" si="12"/>
        <v>307.77070438073366</v>
      </c>
    </row>
    <row r="201" spans="1:7" ht="15" x14ac:dyDescent="0.25">
      <c r="A201" s="430">
        <f t="shared" si="13"/>
        <v>183</v>
      </c>
      <c r="B201" s="415" t="str">
        <f>'[1]Под 6'!A197</f>
        <v>176</v>
      </c>
      <c r="C201" s="422" t="s">
        <v>462</v>
      </c>
      <c r="D201" s="417">
        <v>81.099999999999994</v>
      </c>
      <c r="E201" s="406">
        <f t="shared" si="14"/>
        <v>46.179841119847353</v>
      </c>
      <c r="F201" s="405">
        <v>4.5999999999999996</v>
      </c>
      <c r="G201" s="418">
        <f t="shared" si="12"/>
        <v>212.42726915129782</v>
      </c>
    </row>
    <row r="202" spans="1:7" ht="15" x14ac:dyDescent="0.25">
      <c r="A202" s="430">
        <f t="shared" si="13"/>
        <v>184</v>
      </c>
      <c r="B202" s="415" t="str">
        <f>'[1]Под 6'!A198</f>
        <v>177</v>
      </c>
      <c r="C202" s="863" t="s">
        <v>463</v>
      </c>
      <c r="D202" s="417">
        <f>214.1/2</f>
        <v>107.05</v>
      </c>
      <c r="E202" s="406">
        <f t="shared" si="14"/>
        <v>60.956251441179532</v>
      </c>
      <c r="F202" s="405">
        <v>4.5999999999999996</v>
      </c>
      <c r="G202" s="418">
        <f t="shared" si="12"/>
        <v>280.3987566294258</v>
      </c>
    </row>
    <row r="203" spans="1:7" ht="15" x14ac:dyDescent="0.25">
      <c r="A203" s="430">
        <f t="shared" si="13"/>
        <v>185</v>
      </c>
      <c r="B203" s="415" t="str">
        <f>'[1]Под 6'!A199</f>
        <v>177а</v>
      </c>
      <c r="C203" s="863"/>
      <c r="D203" s="417">
        <f>214.1/2</f>
        <v>107.05</v>
      </c>
      <c r="E203" s="406">
        <f t="shared" si="14"/>
        <v>60.956251441179532</v>
      </c>
      <c r="F203" s="405">
        <v>4.5999999999999996</v>
      </c>
      <c r="G203" s="418">
        <f t="shared" si="12"/>
        <v>280.3987566294258</v>
      </c>
    </row>
    <row r="204" spans="1:7" ht="15" x14ac:dyDescent="0.25">
      <c r="A204" s="430">
        <f t="shared" si="13"/>
        <v>186</v>
      </c>
      <c r="B204" s="415" t="str">
        <f>'[1]Под 6'!A200</f>
        <v>Л/178</v>
      </c>
      <c r="C204" s="403" t="s">
        <v>464</v>
      </c>
      <c r="D204" s="417">
        <v>85.5</v>
      </c>
      <c r="E204" s="406">
        <f t="shared" si="14"/>
        <v>48.685282561614663</v>
      </c>
      <c r="F204" s="405">
        <v>4.5999999999999996</v>
      </c>
      <c r="G204" s="418">
        <f t="shared" si="12"/>
        <v>223.95229978342743</v>
      </c>
    </row>
    <row r="205" spans="1:7" ht="15" x14ac:dyDescent="0.25">
      <c r="A205" s="430">
        <f t="shared" si="13"/>
        <v>187</v>
      </c>
      <c r="B205" s="415" t="str">
        <f>'[1]Под 6'!A201</f>
        <v>179</v>
      </c>
      <c r="C205" s="403" t="s">
        <v>465</v>
      </c>
      <c r="D205" s="417">
        <v>45.7</v>
      </c>
      <c r="E205" s="406">
        <f t="shared" si="14"/>
        <v>26.022425883810413</v>
      </c>
      <c r="F205" s="405">
        <v>4.5999999999999996</v>
      </c>
      <c r="G205" s="418">
        <f t="shared" si="12"/>
        <v>119.7031590655279</v>
      </c>
    </row>
    <row r="206" spans="1:7" ht="15" x14ac:dyDescent="0.25">
      <c r="A206" s="430">
        <f t="shared" si="13"/>
        <v>188</v>
      </c>
      <c r="B206" s="415" t="str">
        <f>'[1]Под 6'!A202</f>
        <v>180</v>
      </c>
      <c r="C206" s="403" t="s">
        <v>466</v>
      </c>
      <c r="D206" s="417">
        <v>47.3</v>
      </c>
      <c r="E206" s="406">
        <f t="shared" si="14"/>
        <v>26.933495498998521</v>
      </c>
      <c r="F206" s="405">
        <v>4.5999999999999996</v>
      </c>
      <c r="G206" s="418">
        <f t="shared" si="12"/>
        <v>123.89407929539318</v>
      </c>
    </row>
    <row r="207" spans="1:7" ht="15" x14ac:dyDescent="0.25">
      <c r="A207" s="430">
        <f t="shared" si="13"/>
        <v>189</v>
      </c>
      <c r="B207" s="415" t="str">
        <f>'[1]Под 6'!A203</f>
        <v>181</v>
      </c>
      <c r="C207" s="403" t="s">
        <v>467</v>
      </c>
      <c r="D207" s="417">
        <v>111.5</v>
      </c>
      <c r="E207" s="406">
        <f t="shared" si="14"/>
        <v>63.490163808421464</v>
      </c>
      <c r="F207" s="405">
        <v>4.5999999999999996</v>
      </c>
      <c r="G207" s="418">
        <f t="shared" si="12"/>
        <v>292.05475351873872</v>
      </c>
    </row>
    <row r="208" spans="1:7" ht="15" x14ac:dyDescent="0.25">
      <c r="A208" s="430">
        <f t="shared" si="13"/>
        <v>190</v>
      </c>
      <c r="B208" s="415" t="str">
        <f>'[1]Под 6'!A204</f>
        <v>182</v>
      </c>
      <c r="C208" s="403" t="s">
        <v>468</v>
      </c>
      <c r="D208" s="417">
        <v>57.7</v>
      </c>
      <c r="E208" s="406">
        <f t="shared" si="14"/>
        <v>32.855447997721242</v>
      </c>
      <c r="F208" s="405">
        <v>4.5999999999999996</v>
      </c>
      <c r="G208" s="418">
        <f t="shared" si="12"/>
        <v>151.13506078951769</v>
      </c>
    </row>
    <row r="209" spans="1:7" ht="15" x14ac:dyDescent="0.25">
      <c r="A209" s="430">
        <f t="shared" si="13"/>
        <v>191</v>
      </c>
      <c r="B209" s="415" t="str">
        <f>'[1]Под 6'!A205</f>
        <v>П/183</v>
      </c>
      <c r="C209" s="429" t="s">
        <v>469</v>
      </c>
      <c r="D209" s="417">
        <v>115.8</v>
      </c>
      <c r="E209" s="406">
        <f t="shared" si="14"/>
        <v>65.938663399239516</v>
      </c>
      <c r="F209" s="405">
        <v>4.5999999999999996</v>
      </c>
      <c r="G209" s="418">
        <f t="shared" si="12"/>
        <v>303.31785163650176</v>
      </c>
    </row>
    <row r="210" spans="1:7" ht="15" x14ac:dyDescent="0.25">
      <c r="A210" s="430">
        <f t="shared" si="13"/>
        <v>192</v>
      </c>
      <c r="B210" s="415" t="str">
        <f>'[1]Под 6'!A206</f>
        <v>184</v>
      </c>
      <c r="C210" s="403" t="s">
        <v>470</v>
      </c>
      <c r="D210" s="417">
        <v>79.900000000000006</v>
      </c>
      <c r="E210" s="406">
        <f t="shared" si="14"/>
        <v>45.49653890845628</v>
      </c>
      <c r="F210" s="405">
        <v>4.5999999999999996</v>
      </c>
      <c r="G210" s="418">
        <f t="shared" si="12"/>
        <v>209.28407897889886</v>
      </c>
    </row>
    <row r="211" spans="1:7" ht="15" x14ac:dyDescent="0.25">
      <c r="A211" s="430">
        <f t="shared" si="13"/>
        <v>193</v>
      </c>
      <c r="B211" s="415" t="str">
        <f>'[1]Под 6'!A207</f>
        <v>185</v>
      </c>
      <c r="C211" s="403" t="s">
        <v>471</v>
      </c>
      <c r="D211" s="417">
        <v>124.5</v>
      </c>
      <c r="E211" s="406">
        <f t="shared" si="14"/>
        <v>70.892604431824864</v>
      </c>
      <c r="F211" s="405">
        <v>4.5999999999999996</v>
      </c>
      <c r="G211" s="418">
        <f t="shared" si="12"/>
        <v>326.10598038639438</v>
      </c>
    </row>
    <row r="212" spans="1:7" ht="15" x14ac:dyDescent="0.25">
      <c r="A212" s="430">
        <f t="shared" si="13"/>
        <v>194</v>
      </c>
      <c r="B212" s="415" t="str">
        <f>'[1]Под 6'!A208</f>
        <v>186</v>
      </c>
      <c r="C212" s="403" t="s">
        <v>472</v>
      </c>
      <c r="D212" s="417">
        <v>85.9</v>
      </c>
      <c r="E212" s="406">
        <f t="shared" si="14"/>
        <v>48.913049965411695</v>
      </c>
      <c r="F212" s="405">
        <v>4.5999999999999996</v>
      </c>
      <c r="G212" s="418">
        <f t="shared" si="12"/>
        <v>225.00002984089377</v>
      </c>
    </row>
    <row r="213" spans="1:7" ht="15" x14ac:dyDescent="0.25">
      <c r="A213" s="430">
        <f t="shared" si="13"/>
        <v>195</v>
      </c>
      <c r="B213" s="415" t="str">
        <f>'[1]Под 6'!A209</f>
        <v>Л/187</v>
      </c>
      <c r="C213" s="403" t="s">
        <v>473</v>
      </c>
      <c r="D213" s="417">
        <v>84.6</v>
      </c>
      <c r="E213" s="406">
        <f t="shared" si="14"/>
        <v>48.17280590307135</v>
      </c>
      <c r="F213" s="405">
        <v>4.5999999999999996</v>
      </c>
      <c r="G213" s="418">
        <f t="shared" si="12"/>
        <v>221.59490715412818</v>
      </c>
    </row>
    <row r="214" spans="1:7" ht="15" x14ac:dyDescent="0.25">
      <c r="A214" s="430">
        <f t="shared" si="13"/>
        <v>196</v>
      </c>
      <c r="B214" s="415" t="str">
        <f>'[1]Под 6'!A210</f>
        <v>188</v>
      </c>
      <c r="C214" s="403" t="s">
        <v>432</v>
      </c>
      <c r="D214" s="417">
        <v>44.8</v>
      </c>
      <c r="E214" s="406">
        <f t="shared" si="14"/>
        <v>25.509949225267096</v>
      </c>
      <c r="F214" s="405">
        <v>4.5999999999999996</v>
      </c>
      <c r="G214" s="418">
        <f t="shared" si="12"/>
        <v>117.34576643622863</v>
      </c>
    </row>
    <row r="215" spans="1:7" ht="15" x14ac:dyDescent="0.25">
      <c r="A215" s="430">
        <f t="shared" si="13"/>
        <v>197</v>
      </c>
      <c r="B215" s="415" t="str">
        <f>'[1]Под 6'!A211</f>
        <v>189</v>
      </c>
      <c r="C215" s="420" t="s">
        <v>474</v>
      </c>
      <c r="D215" s="417">
        <v>45.8</v>
      </c>
      <c r="E215" s="406">
        <f t="shared" si="14"/>
        <v>26.079367734759668</v>
      </c>
      <c r="F215" s="405">
        <v>4.5999999999999996</v>
      </c>
      <c r="G215" s="418">
        <f t="shared" si="12"/>
        <v>119.96509157989446</v>
      </c>
    </row>
    <row r="216" spans="1:7" ht="15" x14ac:dyDescent="0.25">
      <c r="A216" s="430">
        <f t="shared" si="13"/>
        <v>198</v>
      </c>
      <c r="B216" s="415" t="str">
        <f>'[1]Под 6'!A212</f>
        <v>190</v>
      </c>
      <c r="C216" s="421" t="s">
        <v>475</v>
      </c>
      <c r="D216" s="417">
        <v>112.7</v>
      </c>
      <c r="E216" s="406">
        <f t="shared" si="14"/>
        <v>64.173466019812551</v>
      </c>
      <c r="F216" s="405">
        <v>4.5999999999999996</v>
      </c>
      <c r="G216" s="418">
        <f t="shared" si="12"/>
        <v>295.19794369113771</v>
      </c>
    </row>
    <row r="217" spans="1:7" ht="15" x14ac:dyDescent="0.25">
      <c r="A217" s="430">
        <f t="shared" si="13"/>
        <v>199</v>
      </c>
      <c r="B217" s="415" t="str">
        <f>'[1]Под 6'!A213</f>
        <v>191</v>
      </c>
      <c r="C217" s="422" t="s">
        <v>476</v>
      </c>
      <c r="D217" s="417">
        <v>57.1</v>
      </c>
      <c r="E217" s="406">
        <f t="shared" si="14"/>
        <v>32.513796892025702</v>
      </c>
      <c r="F217" s="405">
        <v>4.5999999999999996</v>
      </c>
      <c r="G217" s="418">
        <f t="shared" si="12"/>
        <v>149.56346570331823</v>
      </c>
    </row>
    <row r="218" spans="1:7" ht="15" x14ac:dyDescent="0.25">
      <c r="A218" s="430">
        <f t="shared" si="13"/>
        <v>200</v>
      </c>
      <c r="B218" s="415" t="str">
        <f>'[1]Под 6'!A214</f>
        <v>П/192</v>
      </c>
      <c r="C218" s="422" t="s">
        <v>477</v>
      </c>
      <c r="D218" s="417">
        <v>102.9</v>
      </c>
      <c r="E218" s="406">
        <f t="shared" ref="E218:E221" si="15">$E$4*D218/$A$5</f>
        <v>58.593164626785374</v>
      </c>
      <c r="F218" s="405">
        <v>4.5999999999999996</v>
      </c>
      <c r="G218" s="418">
        <f t="shared" si="12"/>
        <v>269.52855728321271</v>
      </c>
    </row>
    <row r="219" spans="1:7" ht="15" x14ac:dyDescent="0.25">
      <c r="A219" s="430">
        <f t="shared" si="13"/>
        <v>201</v>
      </c>
      <c r="B219" s="415" t="str">
        <f>'[1]Под 6'!A215</f>
        <v>193</v>
      </c>
      <c r="C219" s="422" t="s">
        <v>478</v>
      </c>
      <c r="D219" s="417">
        <f>79.7</f>
        <v>79.7</v>
      </c>
      <c r="E219" s="406">
        <f t="shared" si="15"/>
        <v>45.382655206557764</v>
      </c>
      <c r="F219" s="405">
        <v>4.5999999999999996</v>
      </c>
      <c r="G219" s="418">
        <f>E219*F219</f>
        <v>208.76021395016571</v>
      </c>
    </row>
    <row r="220" spans="1:7" ht="15" x14ac:dyDescent="0.25">
      <c r="A220" s="430">
        <f t="shared" si="13"/>
        <v>202</v>
      </c>
      <c r="B220" s="415" t="str">
        <f>'[1]Под 6'!A216</f>
        <v>194</v>
      </c>
      <c r="C220" s="429" t="s">
        <v>479</v>
      </c>
      <c r="D220" s="417">
        <v>124.2</v>
      </c>
      <c r="E220" s="406">
        <f t="shared" si="15"/>
        <v>70.721778878977091</v>
      </c>
      <c r="F220" s="405">
        <v>4.5999999999999996</v>
      </c>
      <c r="G220" s="418">
        <f>E220*F220</f>
        <v>325.32018284329462</v>
      </c>
    </row>
    <row r="221" spans="1:7" ht="15" x14ac:dyDescent="0.25">
      <c r="A221" s="436">
        <f t="shared" si="13"/>
        <v>203</v>
      </c>
      <c r="B221" s="437" t="str">
        <f>'[1]Под 6'!A217</f>
        <v>195</v>
      </c>
      <c r="C221" s="422" t="s">
        <v>480</v>
      </c>
      <c r="D221" s="417">
        <v>86.4</v>
      </c>
      <c r="E221" s="406">
        <f t="shared" si="15"/>
        <v>49.197759220157984</v>
      </c>
      <c r="F221" s="405">
        <v>4.5999999999999996</v>
      </c>
      <c r="G221" s="418">
        <f>E221*F221</f>
        <v>226.30969241272672</v>
      </c>
    </row>
    <row r="222" spans="1:7" x14ac:dyDescent="0.2">
      <c r="A222" s="430"/>
      <c r="B222" s="438"/>
      <c r="C222" s="439"/>
      <c r="D222" s="440">
        <f>SUM(D26:D221)</f>
        <v>16075.800000000007</v>
      </c>
      <c r="E222" s="440">
        <f>SUM(E26:E221)</f>
        <v>9153.8580749006414</v>
      </c>
      <c r="F222" s="441"/>
      <c r="G222" s="440">
        <f>SUM(G26:G221)</f>
        <v>42107.74714454294</v>
      </c>
    </row>
    <row r="223" spans="1:7" x14ac:dyDescent="0.2">
      <c r="C223" s="442" t="s">
        <v>1022</v>
      </c>
      <c r="D223" s="397">
        <f>D222+D25</f>
        <v>17471.600000000006</v>
      </c>
      <c r="E223" s="397">
        <f>E222+E25</f>
        <v>9948.6524304503691</v>
      </c>
      <c r="G223" s="383">
        <f>G222+G25</f>
        <v>45763.801180071692</v>
      </c>
    </row>
    <row r="224" spans="1:7" x14ac:dyDescent="0.2">
      <c r="E224" s="443"/>
    </row>
    <row r="227" spans="2:2" x14ac:dyDescent="0.2">
      <c r="B227" s="444"/>
    </row>
    <row r="228" spans="2:2" x14ac:dyDescent="0.2">
      <c r="B228" s="444"/>
    </row>
    <row r="229" spans="2:2" x14ac:dyDescent="0.2">
      <c r="B229" s="444"/>
    </row>
    <row r="230" spans="2:2" x14ac:dyDescent="0.2">
      <c r="B230" s="444"/>
    </row>
  </sheetData>
  <customSheetViews>
    <customSheetView guid="{59BB3A05-2517-4212-B4B0-766CE27362F6}" fitToPage="1" state="hidden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3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C14" sqref="C14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9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70"/>
      <c r="B1" s="870"/>
      <c r="C1" s="870"/>
      <c r="D1" s="870"/>
      <c r="E1" s="870"/>
    </row>
    <row r="2" spans="1:7" ht="33.75" customHeight="1" x14ac:dyDescent="0.2">
      <c r="A2" s="872" t="s">
        <v>1055</v>
      </c>
      <c r="B2" s="872"/>
      <c r="C2" s="872"/>
      <c r="D2" s="872"/>
      <c r="E2" s="872"/>
    </row>
    <row r="3" spans="1:7" ht="19.5" customHeight="1" x14ac:dyDescent="0.2">
      <c r="A3" s="873" t="s">
        <v>1433</v>
      </c>
      <c r="B3" s="873"/>
      <c r="C3" s="873"/>
      <c r="D3" s="873"/>
      <c r="E3" s="873"/>
    </row>
    <row r="4" spans="1:7" ht="15" x14ac:dyDescent="0.35">
      <c r="A4" s="871" t="s">
        <v>1435</v>
      </c>
      <c r="B4" s="871"/>
      <c r="C4" s="371"/>
      <c r="D4" s="372"/>
      <c r="E4" s="371">
        <v>25188</v>
      </c>
    </row>
    <row r="5" spans="1:7" ht="15" x14ac:dyDescent="0.25">
      <c r="A5" s="380">
        <v>44234.6</v>
      </c>
      <c r="B5" s="201" t="s">
        <v>1340</v>
      </c>
      <c r="C5" s="202"/>
      <c r="D5" s="202"/>
      <c r="E5" s="200"/>
    </row>
    <row r="6" spans="1:7" ht="15" x14ac:dyDescent="0.25">
      <c r="A6" s="373" t="s">
        <v>1434</v>
      </c>
      <c r="B6" s="297">
        <f>E4*4.6/A5</f>
        <v>2.6193251436658178</v>
      </c>
      <c r="C6" s="202" t="s">
        <v>1034</v>
      </c>
      <c r="D6" s="202"/>
      <c r="E6" s="200"/>
    </row>
    <row r="7" spans="1:7" ht="15" x14ac:dyDescent="0.25">
      <c r="A7" s="203" t="s">
        <v>1023</v>
      </c>
      <c r="B7" s="203"/>
      <c r="C7" s="203"/>
      <c r="D7" s="203"/>
      <c r="E7" s="200"/>
    </row>
    <row r="8" spans="1:7" ht="15" x14ac:dyDescent="0.25">
      <c r="A8" s="201" t="s">
        <v>1027</v>
      </c>
      <c r="B8" s="201"/>
      <c r="C8" s="201"/>
      <c r="D8" s="201"/>
      <c r="E8" s="200"/>
    </row>
    <row r="9" spans="1:7" ht="15" x14ac:dyDescent="0.25">
      <c r="A9" s="869" t="s">
        <v>1028</v>
      </c>
      <c r="B9" s="869"/>
      <c r="C9" s="869"/>
      <c r="D9" s="869"/>
      <c r="E9" s="204"/>
    </row>
    <row r="10" spans="1:7" ht="15" x14ac:dyDescent="0.25">
      <c r="A10" s="201" t="s">
        <v>1024</v>
      </c>
      <c r="B10" s="201"/>
      <c r="C10" s="201"/>
      <c r="D10" s="201"/>
      <c r="E10" s="204"/>
    </row>
    <row r="11" spans="1:7" ht="15" x14ac:dyDescent="0.25">
      <c r="A11" s="869" t="s">
        <v>1029</v>
      </c>
      <c r="B11" s="869"/>
      <c r="C11" s="869"/>
      <c r="D11" s="869"/>
      <c r="E11" s="205"/>
    </row>
    <row r="12" spans="1:7" ht="15" x14ac:dyDescent="0.25">
      <c r="A12" s="134"/>
      <c r="B12" s="134"/>
      <c r="C12" s="134"/>
      <c r="D12" s="134"/>
      <c r="E12" s="135"/>
      <c r="F12" s="136"/>
    </row>
    <row r="13" spans="1:7" ht="15" x14ac:dyDescent="0.25">
      <c r="B13" s="38"/>
      <c r="C13" s="299" t="s">
        <v>2020</v>
      </c>
    </row>
    <row r="14" spans="1:7" s="36" customFormat="1" ht="25.5" x14ac:dyDescent="0.2">
      <c r="A14" s="35" t="s">
        <v>24</v>
      </c>
      <c r="B14" s="40" t="s">
        <v>25</v>
      </c>
      <c r="C14" s="40"/>
      <c r="D14" s="35" t="s">
        <v>27</v>
      </c>
      <c r="E14" s="41" t="s">
        <v>26</v>
      </c>
      <c r="F14" s="35" t="s">
        <v>1025</v>
      </c>
      <c r="G14" s="35" t="s">
        <v>1026</v>
      </c>
    </row>
    <row r="15" spans="1:7" ht="15" x14ac:dyDescent="0.25">
      <c r="A15" s="37"/>
      <c r="B15" s="42" t="s">
        <v>28</v>
      </c>
      <c r="C15" s="42"/>
      <c r="D15" s="43"/>
      <c r="E15" s="44"/>
      <c r="F15" s="45"/>
      <c r="G15" s="45"/>
    </row>
    <row r="16" spans="1:7" ht="15" x14ac:dyDescent="0.25">
      <c r="A16" s="37"/>
      <c r="B16" s="42" t="s">
        <v>29</v>
      </c>
      <c r="C16" s="42"/>
      <c r="D16" s="37"/>
      <c r="E16" s="44"/>
      <c r="F16" s="45"/>
      <c r="G16" s="45"/>
    </row>
    <row r="17" spans="1:7" ht="15" x14ac:dyDescent="0.25">
      <c r="A17" s="37">
        <v>1</v>
      </c>
      <c r="B17" s="46" t="s">
        <v>30</v>
      </c>
      <c r="C17" s="199" t="s">
        <v>31</v>
      </c>
      <c r="D17" s="45">
        <v>61.9</v>
      </c>
      <c r="E17" s="44">
        <f>D17/$A$5*$E$4</f>
        <v>35.24700573759003</v>
      </c>
      <c r="F17" s="45">
        <v>4.5999999999999996</v>
      </c>
      <c r="G17" s="45">
        <f>E17*F17</f>
        <v>162.13622639291412</v>
      </c>
    </row>
    <row r="18" spans="1:7" ht="15" x14ac:dyDescent="0.25">
      <c r="A18" s="37">
        <f>A17+1</f>
        <v>2</v>
      </c>
      <c r="B18" s="46" t="s">
        <v>32</v>
      </c>
      <c r="C18" s="199" t="s">
        <v>33</v>
      </c>
      <c r="D18" s="206">
        <v>47.3</v>
      </c>
      <c r="E18" s="44">
        <f t="shared" ref="E18:E35" si="0">D18/$A$5*$E$4</f>
        <v>26.933495498998518</v>
      </c>
      <c r="F18" s="45">
        <v>4.5999999999999996</v>
      </c>
      <c r="G18" s="45">
        <f t="shared" ref="G18:G84" si="1">E18*F18</f>
        <v>123.89407929539317</v>
      </c>
    </row>
    <row r="19" spans="1:7" ht="15" x14ac:dyDescent="0.25">
      <c r="A19" s="37">
        <f t="shared" ref="A19:A35" si="2">A18+1</f>
        <v>3</v>
      </c>
      <c r="B19" s="46" t="s">
        <v>34</v>
      </c>
      <c r="C19" s="199" t="s">
        <v>35</v>
      </c>
      <c r="D19" s="206">
        <v>60.9</v>
      </c>
      <c r="E19" s="44">
        <f t="shared" si="0"/>
        <v>34.677587228097465</v>
      </c>
      <c r="F19" s="45">
        <v>4.5999999999999996</v>
      </c>
      <c r="G19" s="45">
        <f t="shared" si="1"/>
        <v>159.51690124924832</v>
      </c>
    </row>
    <row r="20" spans="1:7" ht="15" x14ac:dyDescent="0.25">
      <c r="A20" s="37">
        <f t="shared" si="2"/>
        <v>4</v>
      </c>
      <c r="B20" s="46" t="s">
        <v>36</v>
      </c>
      <c r="C20" s="199" t="s">
        <v>37</v>
      </c>
      <c r="D20" s="206">
        <v>130.80000000000001</v>
      </c>
      <c r="E20" s="44">
        <f t="shared" si="0"/>
        <v>74.479941041628052</v>
      </c>
      <c r="F20" s="45">
        <v>4.5999999999999996</v>
      </c>
      <c r="G20" s="45">
        <f t="shared" si="1"/>
        <v>342.60772879148902</v>
      </c>
    </row>
    <row r="21" spans="1:7" ht="15" x14ac:dyDescent="0.25">
      <c r="A21" s="37">
        <f t="shared" si="2"/>
        <v>5</v>
      </c>
      <c r="B21" s="46" t="s">
        <v>38</v>
      </c>
      <c r="C21" s="199" t="s">
        <v>39</v>
      </c>
      <c r="D21" s="206">
        <v>107.1</v>
      </c>
      <c r="E21" s="44">
        <f t="shared" si="0"/>
        <v>60.984722366654161</v>
      </c>
      <c r="F21" s="45">
        <v>4.5999999999999996</v>
      </c>
      <c r="G21" s="45">
        <f t="shared" si="1"/>
        <v>280.52972288660914</v>
      </c>
    </row>
    <row r="22" spans="1:7" ht="15" x14ac:dyDescent="0.25">
      <c r="A22" s="37">
        <f t="shared" si="2"/>
        <v>6</v>
      </c>
      <c r="B22" s="46" t="s">
        <v>40</v>
      </c>
      <c r="C22" s="199" t="s">
        <v>41</v>
      </c>
      <c r="D22" s="206">
        <v>63.6</v>
      </c>
      <c r="E22" s="44">
        <f t="shared" si="0"/>
        <v>36.215017203727399</v>
      </c>
      <c r="F22" s="45">
        <v>4.5999999999999996</v>
      </c>
      <c r="G22" s="45">
        <f t="shared" si="1"/>
        <v>166.58907913714603</v>
      </c>
    </row>
    <row r="23" spans="1:7" ht="15" x14ac:dyDescent="0.25">
      <c r="A23" s="68">
        <f t="shared" si="2"/>
        <v>7</v>
      </c>
      <c r="B23" s="51" t="s">
        <v>42</v>
      </c>
      <c r="C23" s="270" t="s">
        <v>43</v>
      </c>
      <c r="D23" s="310">
        <v>20.399999999999999</v>
      </c>
      <c r="E23" s="311">
        <f t="shared" si="0"/>
        <v>11.616137593648411</v>
      </c>
      <c r="F23" s="45">
        <v>4.5999999999999996</v>
      </c>
      <c r="G23" s="310">
        <f t="shared" si="1"/>
        <v>53.434232930782684</v>
      </c>
    </row>
    <row r="24" spans="1:7" ht="15" x14ac:dyDescent="0.25">
      <c r="A24" s="37">
        <f t="shared" si="2"/>
        <v>8</v>
      </c>
      <c r="B24" s="52" t="s">
        <v>44</v>
      </c>
      <c r="C24" s="199" t="s">
        <v>45</v>
      </c>
      <c r="D24" s="45">
        <v>32.299999999999997</v>
      </c>
      <c r="E24" s="44">
        <f t="shared" si="0"/>
        <v>18.392217856609982</v>
      </c>
      <c r="F24" s="45">
        <v>4.5999999999999996</v>
      </c>
      <c r="G24" s="45">
        <f t="shared" si="1"/>
        <v>84.604202140405903</v>
      </c>
    </row>
    <row r="25" spans="1:7" ht="15" x14ac:dyDescent="0.25">
      <c r="A25" s="37">
        <f t="shared" si="2"/>
        <v>9</v>
      </c>
      <c r="B25" s="49" t="s">
        <v>46</v>
      </c>
      <c r="C25" s="209" t="s">
        <v>47</v>
      </c>
      <c r="D25" s="312">
        <v>69.8</v>
      </c>
      <c r="E25" s="313">
        <f t="shared" si="0"/>
        <v>39.745411962581329</v>
      </c>
      <c r="F25" s="45">
        <v>4.5999999999999996</v>
      </c>
      <c r="G25" s="312">
        <f t="shared" si="1"/>
        <v>182.8288950278741</v>
      </c>
    </row>
    <row r="26" spans="1:7" ht="15" x14ac:dyDescent="0.25">
      <c r="A26" s="37">
        <f t="shared" si="2"/>
        <v>10</v>
      </c>
      <c r="B26" s="46" t="s">
        <v>48</v>
      </c>
      <c r="C26" s="199" t="s">
        <v>49</v>
      </c>
      <c r="D26" s="45">
        <f>28.95*2</f>
        <v>57.9</v>
      </c>
      <c r="E26" s="44">
        <f t="shared" si="0"/>
        <v>32.969331699619758</v>
      </c>
      <c r="F26" s="45">
        <v>4.5999999999999996</v>
      </c>
      <c r="G26" s="45">
        <f t="shared" si="1"/>
        <v>151.65892581825088</v>
      </c>
    </row>
    <row r="27" spans="1:7" ht="15" x14ac:dyDescent="0.25">
      <c r="A27" s="37">
        <f t="shared" si="2"/>
        <v>11</v>
      </c>
      <c r="B27" s="46" t="s">
        <v>50</v>
      </c>
      <c r="C27" s="199" t="s">
        <v>51</v>
      </c>
      <c r="D27" s="45">
        <v>78.8</v>
      </c>
      <c r="E27" s="44">
        <f t="shared" si="0"/>
        <v>44.870178548014451</v>
      </c>
      <c r="F27" s="45">
        <v>4.5999999999999996</v>
      </c>
      <c r="G27" s="45">
        <f t="shared" si="1"/>
        <v>206.40282132086645</v>
      </c>
    </row>
    <row r="28" spans="1:7" ht="15" x14ac:dyDescent="0.25">
      <c r="A28" s="37">
        <f t="shared" si="2"/>
        <v>12</v>
      </c>
      <c r="B28" s="46" t="s">
        <v>52</v>
      </c>
      <c r="C28" s="199" t="s">
        <v>53</v>
      </c>
      <c r="D28" s="45">
        <v>46</v>
      </c>
      <c r="E28" s="44">
        <f t="shared" si="0"/>
        <v>26.193251436658183</v>
      </c>
      <c r="F28" s="45">
        <v>4.5999999999999996</v>
      </c>
      <c r="G28" s="45">
        <f t="shared" si="1"/>
        <v>120.48895660862763</v>
      </c>
    </row>
    <row r="29" spans="1:7" ht="15.75" thickBot="1" x14ac:dyDescent="0.3">
      <c r="A29" s="37">
        <f t="shared" si="2"/>
        <v>13</v>
      </c>
      <c r="B29" s="48" t="s">
        <v>54</v>
      </c>
      <c r="C29" s="208" t="s">
        <v>1001</v>
      </c>
      <c r="D29" s="45">
        <v>7</v>
      </c>
      <c r="E29" s="44">
        <f t="shared" si="0"/>
        <v>3.9859295664479846</v>
      </c>
      <c r="F29" s="45">
        <v>4.5999999999999996</v>
      </c>
      <c r="G29" s="45">
        <f t="shared" si="1"/>
        <v>18.335276005660727</v>
      </c>
    </row>
    <row r="30" spans="1:7" ht="15.75" thickTop="1" x14ac:dyDescent="0.25">
      <c r="A30" s="37">
        <f t="shared" si="2"/>
        <v>14</v>
      </c>
      <c r="B30" s="49" t="s">
        <v>55</v>
      </c>
      <c r="C30" s="209" t="s">
        <v>56</v>
      </c>
      <c r="D30" s="45">
        <v>201.3</v>
      </c>
      <c r="E30" s="44">
        <f t="shared" si="0"/>
        <v>114.62394596085417</v>
      </c>
      <c r="F30" s="45">
        <v>4.5999999999999996</v>
      </c>
      <c r="G30" s="45">
        <f t="shared" si="1"/>
        <v>527.27015141992911</v>
      </c>
    </row>
    <row r="31" spans="1:7" ht="15" x14ac:dyDescent="0.25">
      <c r="A31" s="37">
        <f t="shared" si="2"/>
        <v>15</v>
      </c>
      <c r="B31" s="46" t="s">
        <v>57</v>
      </c>
      <c r="C31" s="199" t="s">
        <v>58</v>
      </c>
      <c r="D31" s="45">
        <v>39.200000000000003</v>
      </c>
      <c r="E31" s="44">
        <f t="shared" si="0"/>
        <v>22.321205572108713</v>
      </c>
      <c r="F31" s="45">
        <v>4.5999999999999996</v>
      </c>
      <c r="G31" s="45">
        <f t="shared" si="1"/>
        <v>102.67754563170007</v>
      </c>
    </row>
    <row r="32" spans="1:7" ht="15" x14ac:dyDescent="0.25">
      <c r="A32" s="37">
        <f t="shared" si="2"/>
        <v>16</v>
      </c>
      <c r="B32" s="51" t="s">
        <v>59</v>
      </c>
      <c r="C32" s="199" t="s">
        <v>60</v>
      </c>
      <c r="D32" s="45">
        <v>45</v>
      </c>
      <c r="E32" s="44">
        <f t="shared" si="0"/>
        <v>25.623832927165612</v>
      </c>
      <c r="F32" s="45">
        <v>4.5999999999999996</v>
      </c>
      <c r="G32" s="45">
        <f t="shared" si="1"/>
        <v>117.86963146496181</v>
      </c>
    </row>
    <row r="33" spans="1:7" ht="15" x14ac:dyDescent="0.25">
      <c r="A33" s="37">
        <f t="shared" si="2"/>
        <v>17</v>
      </c>
      <c r="B33" s="46" t="s">
        <v>61</v>
      </c>
      <c r="C33" s="199" t="s">
        <v>62</v>
      </c>
      <c r="D33" s="45">
        <v>49.4</v>
      </c>
      <c r="E33" s="44">
        <f t="shared" si="0"/>
        <v>28.129274368932915</v>
      </c>
      <c r="F33" s="45">
        <v>4.5999999999999996</v>
      </c>
      <c r="G33" s="45">
        <f t="shared" si="1"/>
        <v>129.39466209709141</v>
      </c>
    </row>
    <row r="34" spans="1:7" ht="15" x14ac:dyDescent="0.25">
      <c r="A34" s="37">
        <f t="shared" si="2"/>
        <v>18</v>
      </c>
      <c r="B34" s="46" t="s">
        <v>63</v>
      </c>
      <c r="C34" s="199" t="s">
        <v>64</v>
      </c>
      <c r="D34" s="45">
        <v>112.8</v>
      </c>
      <c r="E34" s="44">
        <f t="shared" si="0"/>
        <v>64.230407870761795</v>
      </c>
      <c r="F34" s="45">
        <v>4.5999999999999996</v>
      </c>
      <c r="G34" s="45">
        <f t="shared" si="1"/>
        <v>295.45987620550426</v>
      </c>
    </row>
    <row r="35" spans="1:7" ht="15" x14ac:dyDescent="0.25">
      <c r="A35" s="37">
        <f t="shared" si="2"/>
        <v>19</v>
      </c>
      <c r="B35" s="46" t="s">
        <v>65</v>
      </c>
      <c r="C35" s="199" t="s">
        <v>66</v>
      </c>
      <c r="D35" s="45">
        <v>112.2</v>
      </c>
      <c r="E35" s="44">
        <f t="shared" si="0"/>
        <v>63.888756765066262</v>
      </c>
      <c r="F35" s="45">
        <v>4.5999999999999996</v>
      </c>
      <c r="G35" s="45">
        <f t="shared" si="1"/>
        <v>293.88828111930479</v>
      </c>
    </row>
    <row r="36" spans="1:7" ht="15" x14ac:dyDescent="0.25">
      <c r="A36" s="37"/>
      <c r="B36" s="46"/>
      <c r="C36" s="47"/>
      <c r="D36" s="45">
        <f>SUM(D17:D35)</f>
        <v>1343.7</v>
      </c>
      <c r="E36" s="45">
        <f>SUM(E17:E35)</f>
        <v>765.12765120516519</v>
      </c>
      <c r="F36" s="45">
        <v>4.5999999999999996</v>
      </c>
      <c r="G36" s="45">
        <f>SUM(G17:G35)</f>
        <v>3519.5871955437597</v>
      </c>
    </row>
    <row r="37" spans="1:7" ht="15" x14ac:dyDescent="0.25">
      <c r="A37" s="37">
        <f>A35+1</f>
        <v>20</v>
      </c>
      <c r="B37" s="52" t="s">
        <v>67</v>
      </c>
      <c r="C37" s="199" t="s">
        <v>1457</v>
      </c>
      <c r="D37" s="45">
        <v>13</v>
      </c>
      <c r="E37" s="44">
        <f t="shared" ref="E37:E44" si="3">D37/$A$5*$E$4</f>
        <v>7.4024406234033986</v>
      </c>
      <c r="F37" s="45">
        <v>4.5999999999999996</v>
      </c>
      <c r="G37" s="45">
        <f t="shared" ref="G37:G45" si="4">E37*F37</f>
        <v>34.051226867655629</v>
      </c>
    </row>
    <row r="38" spans="1:7" ht="15" x14ac:dyDescent="0.25">
      <c r="A38" s="37">
        <f>A37+1</f>
        <v>21</v>
      </c>
      <c r="B38" s="53" t="s">
        <v>68</v>
      </c>
      <c r="C38" s="199" t="s">
        <v>1458</v>
      </c>
      <c r="D38" s="45">
        <v>50</v>
      </c>
      <c r="E38" s="44">
        <f t="shared" si="3"/>
        <v>28.470925474628462</v>
      </c>
      <c r="F38" s="45">
        <v>4.5999999999999996</v>
      </c>
      <c r="G38" s="45">
        <f t="shared" si="4"/>
        <v>130.96625718329091</v>
      </c>
    </row>
    <row r="39" spans="1:7" ht="15" x14ac:dyDescent="0.25">
      <c r="A39" s="37">
        <f t="shared" ref="A39:A45" si="5">A38+1</f>
        <v>22</v>
      </c>
      <c r="B39" s="52" t="s">
        <v>69</v>
      </c>
      <c r="C39" s="199" t="s">
        <v>1460</v>
      </c>
      <c r="D39" s="45">
        <v>74.2</v>
      </c>
      <c r="E39" s="44">
        <f t="shared" si="3"/>
        <v>42.250853404348632</v>
      </c>
      <c r="F39" s="45">
        <v>4.5999999999999996</v>
      </c>
      <c r="G39" s="45">
        <f t="shared" si="4"/>
        <v>194.35392566000368</v>
      </c>
    </row>
    <row r="40" spans="1:7" ht="15" x14ac:dyDescent="0.25">
      <c r="A40" s="37">
        <f t="shared" si="5"/>
        <v>23</v>
      </c>
      <c r="B40" s="52" t="s">
        <v>1358</v>
      </c>
      <c r="C40" s="199" t="s">
        <v>1359</v>
      </c>
      <c r="D40" s="45">
        <v>19.059999999999999</v>
      </c>
      <c r="E40" s="44">
        <f t="shared" si="3"/>
        <v>10.853116790928368</v>
      </c>
      <c r="F40" s="45">
        <v>4.5999999999999996</v>
      </c>
      <c r="G40" s="45">
        <f>E40*F40</f>
        <v>49.924337238270489</v>
      </c>
    </row>
    <row r="41" spans="1:7" ht="15" x14ac:dyDescent="0.25">
      <c r="A41" s="37">
        <f t="shared" si="5"/>
        <v>24</v>
      </c>
      <c r="B41" s="52" t="s">
        <v>1374</v>
      </c>
      <c r="C41" s="199" t="s">
        <v>1461</v>
      </c>
      <c r="D41" s="45">
        <v>19.059999999999999</v>
      </c>
      <c r="E41" s="44">
        <f t="shared" si="3"/>
        <v>10.853116790928368</v>
      </c>
      <c r="F41" s="45">
        <v>4.5999999999999996</v>
      </c>
      <c r="G41" s="45">
        <f>E41*F41</f>
        <v>49.924337238270489</v>
      </c>
    </row>
    <row r="42" spans="1:7" ht="15" x14ac:dyDescent="0.25">
      <c r="A42" s="37">
        <f t="shared" si="5"/>
        <v>25</v>
      </c>
      <c r="B42" s="52" t="s">
        <v>1375</v>
      </c>
      <c r="C42" s="199" t="s">
        <v>1369</v>
      </c>
      <c r="D42" s="45">
        <v>19.059999999999999</v>
      </c>
      <c r="E42" s="44"/>
      <c r="F42" s="45">
        <v>4.5999999999999996</v>
      </c>
      <c r="G42" s="45">
        <f t="shared" si="4"/>
        <v>0</v>
      </c>
    </row>
    <row r="43" spans="1:7" ht="15" x14ac:dyDescent="0.25">
      <c r="A43" s="37">
        <f t="shared" si="5"/>
        <v>26</v>
      </c>
      <c r="B43" s="52" t="s">
        <v>971</v>
      </c>
      <c r="C43" s="199" t="s">
        <v>1369</v>
      </c>
      <c r="D43" s="45">
        <v>74.599999999999994</v>
      </c>
      <c r="E43" s="44"/>
      <c r="F43" s="45">
        <v>4.5999999999999996</v>
      </c>
      <c r="G43" s="45">
        <f t="shared" si="4"/>
        <v>0</v>
      </c>
    </row>
    <row r="44" spans="1:7" ht="15" x14ac:dyDescent="0.25">
      <c r="A44" s="37">
        <f t="shared" si="5"/>
        <v>27</v>
      </c>
      <c r="B44" s="54" t="s">
        <v>70</v>
      </c>
      <c r="C44" s="199" t="s">
        <v>71</v>
      </c>
      <c r="D44" s="45">
        <v>7</v>
      </c>
      <c r="E44" s="44">
        <f t="shared" si="3"/>
        <v>3.9859295664479846</v>
      </c>
      <c r="F44" s="45">
        <v>4.5999999999999996</v>
      </c>
      <c r="G44" s="45">
        <f t="shared" si="4"/>
        <v>18.335276005660727</v>
      </c>
    </row>
    <row r="45" spans="1:7" ht="15" x14ac:dyDescent="0.25">
      <c r="A45" s="37">
        <f t="shared" si="5"/>
        <v>28</v>
      </c>
      <c r="B45" s="79" t="s">
        <v>1342</v>
      </c>
      <c r="C45" s="199" t="s">
        <v>1369</v>
      </c>
      <c r="D45" s="257">
        <v>36.700000000000003</v>
      </c>
      <c r="E45" s="271"/>
      <c r="F45" s="45">
        <v>4.5999999999999996</v>
      </c>
      <c r="G45" s="45">
        <f t="shared" si="4"/>
        <v>0</v>
      </c>
    </row>
    <row r="46" spans="1:7" ht="15" x14ac:dyDescent="0.25">
      <c r="A46" s="78"/>
      <c r="B46" s="79" t="s">
        <v>497</v>
      </c>
      <c r="C46" s="52"/>
      <c r="D46" s="207">
        <f>SUM(D37:D45)</f>
        <v>312.68</v>
      </c>
      <c r="E46" s="207">
        <f>SUM(E37:E45)</f>
        <v>103.81638265068521</v>
      </c>
      <c r="F46" s="45">
        <v>4.5999999999999996</v>
      </c>
      <c r="G46" s="207">
        <f>SUM(G37:G44)</f>
        <v>477.5553601931519</v>
      </c>
    </row>
    <row r="47" spans="1:7" ht="15" x14ac:dyDescent="0.25">
      <c r="A47" s="78"/>
      <c r="B47" s="79" t="s">
        <v>29</v>
      </c>
      <c r="C47" s="53"/>
      <c r="D47" s="207"/>
      <c r="E47" s="44"/>
      <c r="F47" s="45">
        <v>4.5999999999999996</v>
      </c>
      <c r="G47" s="80"/>
    </row>
    <row r="48" spans="1:7" ht="15" x14ac:dyDescent="0.25">
      <c r="A48" s="37">
        <v>1</v>
      </c>
      <c r="B48" s="72" t="str">
        <f>'[1]Под 1 и 2'!A6</f>
        <v>1/ 01</v>
      </c>
      <c r="C48" s="81" t="s">
        <v>111</v>
      </c>
      <c r="D48" s="210">
        <v>79.8</v>
      </c>
      <c r="E48" s="44">
        <f t="shared" ref="E48:E93" si="6">D48/$A$5*$E$4</f>
        <v>45.439597057507015</v>
      </c>
      <c r="F48" s="45">
        <v>4.5999999999999996</v>
      </c>
      <c r="G48" s="45">
        <f>E48*F48</f>
        <v>209.02214646453226</v>
      </c>
    </row>
    <row r="49" spans="1:7" ht="15" x14ac:dyDescent="0.25">
      <c r="A49" s="37">
        <f>A48+1</f>
        <v>2</v>
      </c>
      <c r="B49" s="72" t="str">
        <f>'[1]Под 1 и 2'!A7</f>
        <v>1/ 02</v>
      </c>
      <c r="C49" s="82" t="s">
        <v>112</v>
      </c>
      <c r="D49" s="206">
        <v>47.9</v>
      </c>
      <c r="E49" s="44">
        <f t="shared" si="6"/>
        <v>27.275146604694065</v>
      </c>
      <c r="F49" s="45">
        <v>4.5999999999999996</v>
      </c>
      <c r="G49" s="45">
        <f t="shared" si="1"/>
        <v>125.46567438159269</v>
      </c>
    </row>
    <row r="50" spans="1:7" ht="15" x14ac:dyDescent="0.25">
      <c r="A50" s="37">
        <f t="shared" ref="A50:A113" si="7">A49+1</f>
        <v>3</v>
      </c>
      <c r="B50" s="72" t="str">
        <f>'[1]Под 1 и 2'!A8</f>
        <v>1/ 03</v>
      </c>
      <c r="C50" s="82" t="s">
        <v>113</v>
      </c>
      <c r="D50" s="206">
        <v>47.8</v>
      </c>
      <c r="E50" s="44">
        <f t="shared" si="6"/>
        <v>27.218204753744804</v>
      </c>
      <c r="F50" s="45">
        <v>4.5999999999999996</v>
      </c>
      <c r="G50" s="45">
        <f t="shared" si="1"/>
        <v>125.20374186722609</v>
      </c>
    </row>
    <row r="51" spans="1:7" ht="15" x14ac:dyDescent="0.25">
      <c r="A51" s="37">
        <f t="shared" si="7"/>
        <v>4</v>
      </c>
      <c r="B51" s="72" t="str">
        <f>'[1]Под 1 и 2'!A9</f>
        <v>1/ 04</v>
      </c>
      <c r="C51" s="83" t="s">
        <v>114</v>
      </c>
      <c r="D51" s="206">
        <v>110.4</v>
      </c>
      <c r="E51" s="44">
        <f t="shared" si="6"/>
        <v>62.863803447979642</v>
      </c>
      <c r="F51" s="45">
        <v>4.5999999999999996</v>
      </c>
      <c r="G51" s="45">
        <f t="shared" si="1"/>
        <v>289.17349586070634</v>
      </c>
    </row>
    <row r="52" spans="1:7" ht="15.75" thickBot="1" x14ac:dyDescent="0.3">
      <c r="A52" s="37">
        <f t="shared" si="7"/>
        <v>5</v>
      </c>
      <c r="B52" s="72" t="str">
        <f>'[1]Под 1 и 2'!A10</f>
        <v>1/ 05</v>
      </c>
      <c r="C52" s="84" t="s">
        <v>115</v>
      </c>
      <c r="D52" s="206">
        <f>79.5</f>
        <v>79.5</v>
      </c>
      <c r="E52" s="44">
        <f t="shared" si="6"/>
        <v>45.268771504659249</v>
      </c>
      <c r="F52" s="45">
        <v>4.5999999999999996</v>
      </c>
      <c r="G52" s="45">
        <f t="shared" si="1"/>
        <v>208.23634892143252</v>
      </c>
    </row>
    <row r="53" spans="1:7" ht="15.75" thickBot="1" x14ac:dyDescent="0.3">
      <c r="A53" s="37">
        <f t="shared" si="7"/>
        <v>6</v>
      </c>
      <c r="B53" s="72" t="str">
        <f>'[1]Под 1 и 2'!A11</f>
        <v>1/ 06</v>
      </c>
      <c r="C53" s="153" t="s">
        <v>974</v>
      </c>
      <c r="D53" s="206">
        <v>48.4</v>
      </c>
      <c r="E53" s="44">
        <f t="shared" si="6"/>
        <v>27.559855859440347</v>
      </c>
      <c r="F53" s="45">
        <v>4.5999999999999996</v>
      </c>
      <c r="G53" s="45">
        <f t="shared" si="1"/>
        <v>126.77533695342559</v>
      </c>
    </row>
    <row r="54" spans="1:7" ht="15" x14ac:dyDescent="0.25">
      <c r="A54" s="37">
        <f t="shared" si="7"/>
        <v>7</v>
      </c>
      <c r="B54" s="72" t="str">
        <f>'[1]Под 1 и 2'!A12</f>
        <v>1/ 07</v>
      </c>
      <c r="C54" s="85" t="s">
        <v>116</v>
      </c>
      <c r="D54" s="206">
        <v>48.3</v>
      </c>
      <c r="E54" s="44">
        <f t="shared" si="6"/>
        <v>27.502914008491093</v>
      </c>
      <c r="F54" s="45">
        <v>4.5999999999999996</v>
      </c>
      <c r="G54" s="45">
        <f t="shared" si="1"/>
        <v>126.51340443905902</v>
      </c>
    </row>
    <row r="55" spans="1:7" ht="15" x14ac:dyDescent="0.25">
      <c r="A55" s="37">
        <f t="shared" si="7"/>
        <v>8</v>
      </c>
      <c r="B55" s="72" t="str">
        <f>'[1]Под 1 и 2'!A13</f>
        <v>1/ 08</v>
      </c>
      <c r="C55" s="85" t="s">
        <v>117</v>
      </c>
      <c r="D55" s="206">
        <v>110</v>
      </c>
      <c r="E55" s="44">
        <f t="shared" si="6"/>
        <v>62.636036044182603</v>
      </c>
      <c r="F55" s="45">
        <v>4.5999999999999996</v>
      </c>
      <c r="G55" s="45">
        <f t="shared" si="1"/>
        <v>288.12576580323997</v>
      </c>
    </row>
    <row r="56" spans="1:7" ht="15" x14ac:dyDescent="0.25">
      <c r="A56" s="37">
        <f t="shared" si="7"/>
        <v>9</v>
      </c>
      <c r="B56" s="72" t="str">
        <f>'[1]Под 1 и 2'!A14</f>
        <v>1/ 09</v>
      </c>
      <c r="C56" s="85" t="s">
        <v>118</v>
      </c>
      <c r="D56" s="206">
        <v>79.5</v>
      </c>
      <c r="E56" s="44">
        <f t="shared" si="6"/>
        <v>45.268771504659249</v>
      </c>
      <c r="F56" s="45">
        <v>4.5999999999999996</v>
      </c>
      <c r="G56" s="45">
        <f t="shared" si="1"/>
        <v>208.23634892143252</v>
      </c>
    </row>
    <row r="57" spans="1:7" ht="15" x14ac:dyDescent="0.25">
      <c r="A57" s="37">
        <f t="shared" si="7"/>
        <v>10</v>
      </c>
      <c r="B57" s="72" t="str">
        <f>'[1]Под 1 и 2'!A15</f>
        <v>1/ 10</v>
      </c>
      <c r="C57" s="85" t="s">
        <v>119</v>
      </c>
      <c r="D57" s="206">
        <v>53.5</v>
      </c>
      <c r="E57" s="44">
        <f t="shared" si="6"/>
        <v>30.463890257852452</v>
      </c>
      <c r="F57" s="45">
        <v>4.5999999999999996</v>
      </c>
      <c r="G57" s="45">
        <f t="shared" si="1"/>
        <v>140.13389518612126</v>
      </c>
    </row>
    <row r="58" spans="1:7" ht="15" x14ac:dyDescent="0.25">
      <c r="A58" s="37">
        <f t="shared" si="7"/>
        <v>11</v>
      </c>
      <c r="B58" s="72" t="str">
        <f>'[1]Под 1 и 2'!A16</f>
        <v>1/ 11</v>
      </c>
      <c r="C58" s="82" t="s">
        <v>120</v>
      </c>
      <c r="D58" s="206">
        <v>48.3</v>
      </c>
      <c r="E58" s="44">
        <f t="shared" si="6"/>
        <v>27.502914008491093</v>
      </c>
      <c r="F58" s="45">
        <v>4.5999999999999996</v>
      </c>
      <c r="G58" s="45">
        <f t="shared" si="1"/>
        <v>126.51340443905902</v>
      </c>
    </row>
    <row r="59" spans="1:7" ht="15" x14ac:dyDescent="0.25">
      <c r="A59" s="37">
        <f t="shared" si="7"/>
        <v>12</v>
      </c>
      <c r="B59" s="72" t="str">
        <f>'[1]Под 1 и 2'!A17</f>
        <v>1/ 12</v>
      </c>
      <c r="C59" s="37" t="s">
        <v>121</v>
      </c>
      <c r="D59" s="206">
        <f>110.4</f>
        <v>110.4</v>
      </c>
      <c r="E59" s="44">
        <f t="shared" si="6"/>
        <v>62.863803447979642</v>
      </c>
      <c r="F59" s="45">
        <v>4.5999999999999996</v>
      </c>
      <c r="G59" s="45">
        <f t="shared" si="1"/>
        <v>289.17349586070634</v>
      </c>
    </row>
    <row r="60" spans="1:7" ht="15" x14ac:dyDescent="0.25">
      <c r="A60" s="37">
        <f t="shared" si="7"/>
        <v>13</v>
      </c>
      <c r="B60" s="72" t="str">
        <f>'[1]Под 1 и 2'!A18</f>
        <v>1/ 13</v>
      </c>
      <c r="C60" s="85" t="s">
        <v>122</v>
      </c>
      <c r="D60" s="206">
        <v>79.7</v>
      </c>
      <c r="E60" s="44">
        <f t="shared" si="6"/>
        <v>45.382655206557764</v>
      </c>
      <c r="F60" s="45">
        <v>4.5999999999999996</v>
      </c>
      <c r="G60" s="45">
        <f t="shared" si="1"/>
        <v>208.76021395016571</v>
      </c>
    </row>
    <row r="61" spans="1:7" ht="15" x14ac:dyDescent="0.25">
      <c r="A61" s="37">
        <f t="shared" si="7"/>
        <v>14</v>
      </c>
      <c r="B61" s="72" t="str">
        <f>'[1]Под 1 и 2'!A19</f>
        <v>1/ 14</v>
      </c>
      <c r="C61" s="85" t="s">
        <v>123</v>
      </c>
      <c r="D61" s="206">
        <v>48.2</v>
      </c>
      <c r="E61" s="44">
        <f t="shared" si="6"/>
        <v>27.445972157541838</v>
      </c>
      <c r="F61" s="45">
        <v>4.5999999999999996</v>
      </c>
      <c r="G61" s="45">
        <f t="shared" si="1"/>
        <v>126.25147192469245</v>
      </c>
    </row>
    <row r="62" spans="1:7" ht="15" x14ac:dyDescent="0.25">
      <c r="A62" s="37">
        <f t="shared" si="7"/>
        <v>15</v>
      </c>
      <c r="B62" s="72" t="str">
        <f>'[1]Под 1 и 2'!A20</f>
        <v>1/ 15</v>
      </c>
      <c r="C62" s="83" t="s">
        <v>124</v>
      </c>
      <c r="D62" s="206">
        <v>48.3</v>
      </c>
      <c r="E62" s="44">
        <f t="shared" si="6"/>
        <v>27.502914008491093</v>
      </c>
      <c r="F62" s="45">
        <v>4.5999999999999996</v>
      </c>
      <c r="G62" s="45">
        <f t="shared" si="1"/>
        <v>126.51340443905902</v>
      </c>
    </row>
    <row r="63" spans="1:7" ht="15" x14ac:dyDescent="0.25">
      <c r="A63" s="37">
        <f t="shared" si="7"/>
        <v>16</v>
      </c>
      <c r="B63" s="72" t="str">
        <f>'[1]Под 1 и 2'!A21</f>
        <v>1/ 16</v>
      </c>
      <c r="C63" s="85" t="s">
        <v>125</v>
      </c>
      <c r="D63" s="206">
        <v>110.4</v>
      </c>
      <c r="E63" s="44">
        <f t="shared" si="6"/>
        <v>62.863803447979642</v>
      </c>
      <c r="F63" s="45">
        <v>4.5999999999999996</v>
      </c>
      <c r="G63" s="45">
        <f t="shared" si="1"/>
        <v>289.17349586070634</v>
      </c>
    </row>
    <row r="64" spans="1:7" ht="15" x14ac:dyDescent="0.25">
      <c r="A64" s="37">
        <f t="shared" si="7"/>
        <v>17</v>
      </c>
      <c r="B64" s="72" t="str">
        <f>'[1]Под 1 и 2'!A22</f>
        <v>1/ 17</v>
      </c>
      <c r="C64" s="85" t="s">
        <v>126</v>
      </c>
      <c r="D64" s="206">
        <v>79.3</v>
      </c>
      <c r="E64" s="44">
        <f t="shared" si="6"/>
        <v>45.154887802760733</v>
      </c>
      <c r="F64" s="45">
        <v>4.5999999999999996</v>
      </c>
      <c r="G64" s="45">
        <f t="shared" si="1"/>
        <v>207.71248389269937</v>
      </c>
    </row>
    <row r="65" spans="1:7" ht="15" x14ac:dyDescent="0.25">
      <c r="A65" s="37">
        <f t="shared" si="7"/>
        <v>18</v>
      </c>
      <c r="B65" s="72" t="str">
        <f>'[1]Под 1 и 2'!A23</f>
        <v>1/ 18</v>
      </c>
      <c r="C65" s="85" t="s">
        <v>127</v>
      </c>
      <c r="D65" s="206">
        <f>50.5</f>
        <v>50.5</v>
      </c>
      <c r="E65" s="44">
        <f t="shared" si="6"/>
        <v>28.755634729374744</v>
      </c>
      <c r="F65" s="45">
        <v>4.5999999999999996</v>
      </c>
      <c r="G65" s="45">
        <f t="shared" si="1"/>
        <v>132.27591975512382</v>
      </c>
    </row>
    <row r="66" spans="1:7" ht="15" x14ac:dyDescent="0.25">
      <c r="A66" s="37">
        <f t="shared" si="7"/>
        <v>19</v>
      </c>
      <c r="B66" s="72" t="str">
        <f>'[1]Под 1 и 2'!A24</f>
        <v>1/ 19</v>
      </c>
      <c r="C66" s="85" t="s">
        <v>128</v>
      </c>
      <c r="D66" s="206">
        <v>48</v>
      </c>
      <c r="E66" s="44">
        <f t="shared" si="6"/>
        <v>27.332088455643319</v>
      </c>
      <c r="F66" s="45">
        <v>4.5999999999999996</v>
      </c>
      <c r="G66" s="45">
        <f t="shared" si="1"/>
        <v>125.72760689595925</v>
      </c>
    </row>
    <row r="67" spans="1:7" ht="15" x14ac:dyDescent="0.25">
      <c r="A67" s="37">
        <f t="shared" si="7"/>
        <v>20</v>
      </c>
      <c r="B67" s="72" t="str">
        <f>'[1]Под 1 и 2'!A25</f>
        <v>1/ 20</v>
      </c>
      <c r="C67" s="86" t="s">
        <v>129</v>
      </c>
      <c r="D67" s="206">
        <v>110.8</v>
      </c>
      <c r="E67" s="44">
        <f t="shared" si="6"/>
        <v>63.091570851776666</v>
      </c>
      <c r="F67" s="45">
        <v>4.5999999999999996</v>
      </c>
      <c r="G67" s="45">
        <f t="shared" si="1"/>
        <v>290.22122591817265</v>
      </c>
    </row>
    <row r="68" spans="1:7" ht="15" x14ac:dyDescent="0.25">
      <c r="A68" s="37">
        <f t="shared" si="7"/>
        <v>21</v>
      </c>
      <c r="B68" s="72" t="str">
        <f>'[1]Под 1 и 2'!A26</f>
        <v>1/ 21</v>
      </c>
      <c r="C68" s="86" t="s">
        <v>130</v>
      </c>
      <c r="D68" s="206">
        <v>79.400000000000006</v>
      </c>
      <c r="E68" s="44">
        <f t="shared" si="6"/>
        <v>45.211829653709991</v>
      </c>
      <c r="F68" s="45">
        <v>4.5999999999999996</v>
      </c>
      <c r="G68" s="45">
        <f t="shared" si="1"/>
        <v>207.97441640706595</v>
      </c>
    </row>
    <row r="69" spans="1:7" ht="15" x14ac:dyDescent="0.25">
      <c r="A69" s="37">
        <f t="shared" si="7"/>
        <v>22</v>
      </c>
      <c r="B69" s="72" t="str">
        <f>'[1]Под 1 и 2'!A27</f>
        <v>1/ 22</v>
      </c>
      <c r="C69" s="86" t="s">
        <v>131</v>
      </c>
      <c r="D69" s="206">
        <v>51.8</v>
      </c>
      <c r="E69" s="44">
        <f t="shared" si="6"/>
        <v>29.495878791715086</v>
      </c>
      <c r="F69" s="45">
        <v>4.5999999999999996</v>
      </c>
      <c r="G69" s="45">
        <f t="shared" si="1"/>
        <v>135.68104244188939</v>
      </c>
    </row>
    <row r="70" spans="1:7" ht="15" x14ac:dyDescent="0.25">
      <c r="A70" s="37">
        <f t="shared" si="7"/>
        <v>23</v>
      </c>
      <c r="B70" s="72" t="str">
        <f>'[1]Под 1 и 2'!A28</f>
        <v>1/ 23</v>
      </c>
      <c r="C70" s="86" t="s">
        <v>132</v>
      </c>
      <c r="D70" s="206">
        <v>48.3</v>
      </c>
      <c r="E70" s="44">
        <f t="shared" si="6"/>
        <v>27.502914008491093</v>
      </c>
      <c r="F70" s="45">
        <v>4.5999999999999996</v>
      </c>
      <c r="G70" s="45">
        <f t="shared" si="1"/>
        <v>126.51340443905902</v>
      </c>
    </row>
    <row r="71" spans="1:7" ht="15" x14ac:dyDescent="0.25">
      <c r="A71" s="37">
        <f t="shared" si="7"/>
        <v>24</v>
      </c>
      <c r="B71" s="72" t="str">
        <f>'[1]Под 1 и 2'!A29</f>
        <v>1/ 24</v>
      </c>
      <c r="C71" s="86" t="s">
        <v>133</v>
      </c>
      <c r="D71" s="206">
        <v>110.8</v>
      </c>
      <c r="E71" s="44">
        <f t="shared" si="6"/>
        <v>63.091570851776666</v>
      </c>
      <c r="F71" s="45">
        <v>4.5999999999999996</v>
      </c>
      <c r="G71" s="45">
        <f t="shared" si="1"/>
        <v>290.22122591817265</v>
      </c>
    </row>
    <row r="72" spans="1:7" ht="15" x14ac:dyDescent="0.25">
      <c r="A72" s="37">
        <f t="shared" si="7"/>
        <v>25</v>
      </c>
      <c r="B72" s="72" t="str">
        <f>'[1]Под 1 и 2'!A30</f>
        <v>1/ 25</v>
      </c>
      <c r="C72" s="87" t="s">
        <v>134</v>
      </c>
      <c r="D72" s="206">
        <v>80.2</v>
      </c>
      <c r="E72" s="44">
        <f t="shared" si="6"/>
        <v>45.667364461304054</v>
      </c>
      <c r="F72" s="45">
        <v>4.5999999999999996</v>
      </c>
      <c r="G72" s="45">
        <f t="shared" si="1"/>
        <v>210.06987652199862</v>
      </c>
    </row>
    <row r="73" spans="1:7" ht="15" x14ac:dyDescent="0.25">
      <c r="A73" s="37">
        <f t="shared" si="7"/>
        <v>26</v>
      </c>
      <c r="B73" s="72" t="str">
        <f>'[1]Под 1 и 2'!A31</f>
        <v>1/ 26</v>
      </c>
      <c r="C73" s="86" t="s">
        <v>135</v>
      </c>
      <c r="D73" s="206">
        <v>48.6</v>
      </c>
      <c r="E73" s="44">
        <f t="shared" si="6"/>
        <v>27.673739561338866</v>
      </c>
      <c r="F73" s="45">
        <v>4.5999999999999996</v>
      </c>
      <c r="G73" s="45">
        <f t="shared" si="1"/>
        <v>127.29920198215878</v>
      </c>
    </row>
    <row r="74" spans="1:7" ht="15" x14ac:dyDescent="0.25">
      <c r="A74" s="37">
        <f t="shared" si="7"/>
        <v>27</v>
      </c>
      <c r="B74" s="72" t="str">
        <f>'[1]Под 1 и 2'!A32</f>
        <v>1/ 27</v>
      </c>
      <c r="C74" s="87" t="s">
        <v>136</v>
      </c>
      <c r="D74" s="206">
        <v>48.4</v>
      </c>
      <c r="E74" s="44">
        <f t="shared" si="6"/>
        <v>27.559855859440347</v>
      </c>
      <c r="F74" s="45">
        <v>4.5999999999999996</v>
      </c>
      <c r="G74" s="45">
        <f t="shared" si="1"/>
        <v>126.77533695342559</v>
      </c>
    </row>
    <row r="75" spans="1:7" ht="15" x14ac:dyDescent="0.25">
      <c r="A75" s="37">
        <f t="shared" si="7"/>
        <v>28</v>
      </c>
      <c r="B75" s="72" t="str">
        <f>'[1]Под 1 и 2'!A33</f>
        <v>1/ 28</v>
      </c>
      <c r="C75" s="88" t="s">
        <v>137</v>
      </c>
      <c r="D75" s="206">
        <v>109.9</v>
      </c>
      <c r="E75" s="44">
        <f t="shared" si="6"/>
        <v>62.57909419323336</v>
      </c>
      <c r="F75" s="45">
        <v>4.5999999999999996</v>
      </c>
      <c r="G75" s="45">
        <f t="shared" si="1"/>
        <v>287.86383328887342</v>
      </c>
    </row>
    <row r="76" spans="1:7" ht="15" x14ac:dyDescent="0.25">
      <c r="A76" s="37">
        <f t="shared" si="7"/>
        <v>29</v>
      </c>
      <c r="B76" s="72" t="str">
        <f>'[1]Под 1 и 2'!A34</f>
        <v>1/ 29</v>
      </c>
      <c r="C76" s="88" t="s">
        <v>138</v>
      </c>
      <c r="D76" s="206">
        <v>79.3</v>
      </c>
      <c r="E76" s="44">
        <f t="shared" si="6"/>
        <v>45.154887802760733</v>
      </c>
      <c r="F76" s="45">
        <v>4.5999999999999996</v>
      </c>
      <c r="G76" s="45">
        <f t="shared" si="1"/>
        <v>207.71248389269937</v>
      </c>
    </row>
    <row r="77" spans="1:7" ht="15" x14ac:dyDescent="0.25">
      <c r="A77" s="37">
        <f t="shared" si="7"/>
        <v>30</v>
      </c>
      <c r="B77" s="72" t="str">
        <f>'[1]Под 1 и 2'!A35</f>
        <v>1/ 30</v>
      </c>
      <c r="C77" s="88" t="s">
        <v>139</v>
      </c>
      <c r="D77" s="206">
        <v>48.4</v>
      </c>
      <c r="E77" s="44">
        <f t="shared" si="6"/>
        <v>27.559855859440347</v>
      </c>
      <c r="F77" s="45">
        <v>4.5999999999999996</v>
      </c>
      <c r="G77" s="45">
        <f t="shared" si="1"/>
        <v>126.77533695342559</v>
      </c>
    </row>
    <row r="78" spans="1:7" ht="15" x14ac:dyDescent="0.25">
      <c r="A78" s="37">
        <f t="shared" si="7"/>
        <v>31</v>
      </c>
      <c r="B78" s="72" t="str">
        <f>'[1]Под 1 и 2'!A36</f>
        <v>1/ 31</v>
      </c>
      <c r="C78" s="88" t="s">
        <v>140</v>
      </c>
      <c r="D78" s="206">
        <v>48.2</v>
      </c>
      <c r="E78" s="44">
        <f t="shared" si="6"/>
        <v>27.445972157541838</v>
      </c>
      <c r="F78" s="45">
        <v>4.5999999999999996</v>
      </c>
      <c r="G78" s="45">
        <f t="shared" si="1"/>
        <v>126.25147192469245</v>
      </c>
    </row>
    <row r="79" spans="1:7" ht="15" x14ac:dyDescent="0.25">
      <c r="A79" s="37">
        <f t="shared" si="7"/>
        <v>32</v>
      </c>
      <c r="B79" s="72" t="str">
        <f>'[1]Под 1 и 2'!A37</f>
        <v>1/ 32</v>
      </c>
      <c r="C79" s="88" t="s">
        <v>141</v>
      </c>
      <c r="D79" s="206">
        <v>110.4</v>
      </c>
      <c r="E79" s="44">
        <f t="shared" si="6"/>
        <v>62.863803447979642</v>
      </c>
      <c r="F79" s="45">
        <v>4.5999999999999996</v>
      </c>
      <c r="G79" s="45">
        <f t="shared" si="1"/>
        <v>289.17349586070634</v>
      </c>
    </row>
    <row r="80" spans="1:7" ht="15" x14ac:dyDescent="0.25">
      <c r="A80" s="37">
        <f t="shared" si="7"/>
        <v>33</v>
      </c>
      <c r="B80" s="72" t="str">
        <f>'[1]Под 1 и 2'!A38</f>
        <v>1/ 33</v>
      </c>
      <c r="C80" s="89" t="s">
        <v>142</v>
      </c>
      <c r="D80" s="206">
        <v>78.8</v>
      </c>
      <c r="E80" s="44">
        <f t="shared" si="6"/>
        <v>44.870178548014451</v>
      </c>
      <c r="F80" s="45">
        <v>4.5999999999999996</v>
      </c>
      <c r="G80" s="45">
        <f t="shared" si="1"/>
        <v>206.40282132086645</v>
      </c>
    </row>
    <row r="81" spans="1:13" ht="15" x14ac:dyDescent="0.25">
      <c r="A81" s="37">
        <f t="shared" si="7"/>
        <v>34</v>
      </c>
      <c r="B81" s="72" t="str">
        <f>'[1]Под 1 и 2'!A39</f>
        <v>1/ 34</v>
      </c>
      <c r="C81" s="89" t="s">
        <v>143</v>
      </c>
      <c r="D81" s="206">
        <v>50.3</v>
      </c>
      <c r="E81" s="44">
        <f t="shared" si="6"/>
        <v>28.641751027476229</v>
      </c>
      <c r="F81" s="45">
        <v>4.5999999999999996</v>
      </c>
      <c r="G81" s="45">
        <f t="shared" si="1"/>
        <v>131.75205472639064</v>
      </c>
    </row>
    <row r="82" spans="1:13" ht="15" x14ac:dyDescent="0.25">
      <c r="A82" s="37">
        <f t="shared" si="7"/>
        <v>35</v>
      </c>
      <c r="B82" s="72" t="str">
        <f>'[1]Под 1 и 2'!A40</f>
        <v>1/ 35</v>
      </c>
      <c r="C82" s="89" t="s">
        <v>144</v>
      </c>
      <c r="D82" s="206">
        <v>49.1</v>
      </c>
      <c r="E82" s="44">
        <f t="shared" si="6"/>
        <v>27.958448816085149</v>
      </c>
      <c r="F82" s="45">
        <v>4.5999999999999996</v>
      </c>
      <c r="G82" s="45">
        <f t="shared" si="1"/>
        <v>128.60886455399168</v>
      </c>
    </row>
    <row r="83" spans="1:13" ht="15" x14ac:dyDescent="0.25">
      <c r="A83" s="37">
        <f t="shared" si="7"/>
        <v>36</v>
      </c>
      <c r="B83" s="72" t="str">
        <f>'[1]Под 1 и 2'!A41</f>
        <v>1/ 36</v>
      </c>
      <c r="C83" s="89" t="s">
        <v>145</v>
      </c>
      <c r="D83" s="206">
        <v>109.1</v>
      </c>
      <c r="E83" s="44">
        <f t="shared" si="6"/>
        <v>62.123559385639297</v>
      </c>
      <c r="F83" s="45">
        <v>4.5999999999999996</v>
      </c>
      <c r="G83" s="45">
        <f t="shared" si="1"/>
        <v>285.76837317394074</v>
      </c>
    </row>
    <row r="84" spans="1:13" ht="15" x14ac:dyDescent="0.25">
      <c r="A84" s="37">
        <f t="shared" si="7"/>
        <v>37</v>
      </c>
      <c r="B84" s="72" t="str">
        <f>'[1]Под 1 и 2'!A42</f>
        <v>1/ 37</v>
      </c>
      <c r="C84" s="89" t="s">
        <v>146</v>
      </c>
      <c r="D84" s="206">
        <v>78.3</v>
      </c>
      <c r="E84" s="44">
        <f t="shared" si="6"/>
        <v>44.585469293268169</v>
      </c>
      <c r="F84" s="45">
        <v>4.5999999999999996</v>
      </c>
      <c r="G84" s="45">
        <f t="shared" si="1"/>
        <v>205.09315874903356</v>
      </c>
    </row>
    <row r="85" spans="1:13" ht="15" x14ac:dyDescent="0.25">
      <c r="A85" s="37">
        <f t="shared" si="7"/>
        <v>38</v>
      </c>
      <c r="B85" s="72" t="str">
        <f>'[1]Под 1 и 2'!A43</f>
        <v>1/ 38</v>
      </c>
      <c r="C85" s="90" t="s">
        <v>147</v>
      </c>
      <c r="D85" s="206">
        <v>49.1</v>
      </c>
      <c r="E85" s="44">
        <f t="shared" si="6"/>
        <v>27.958448816085149</v>
      </c>
      <c r="F85" s="45">
        <v>4.5999999999999996</v>
      </c>
      <c r="G85" s="45">
        <f t="shared" ref="G85:G148" si="8">E85*F85</f>
        <v>128.60886455399168</v>
      </c>
    </row>
    <row r="86" spans="1:13" ht="15" x14ac:dyDescent="0.25">
      <c r="A86" s="37">
        <f t="shared" si="7"/>
        <v>39</v>
      </c>
      <c r="B86" s="72" t="str">
        <f>'[1]Под 1 и 2'!A44</f>
        <v>1/ 39</v>
      </c>
      <c r="C86" s="90" t="s">
        <v>148</v>
      </c>
      <c r="D86" s="206">
        <v>48.6</v>
      </c>
      <c r="E86" s="44">
        <f t="shared" si="6"/>
        <v>27.673739561338866</v>
      </c>
      <c r="F86" s="45">
        <v>4.5999999999999996</v>
      </c>
      <c r="G86" s="45">
        <f t="shared" si="8"/>
        <v>127.29920198215878</v>
      </c>
    </row>
    <row r="87" spans="1:13" ht="15" x14ac:dyDescent="0.25">
      <c r="A87" s="37">
        <f t="shared" si="7"/>
        <v>40</v>
      </c>
      <c r="B87" s="72" t="str">
        <f>'[1]Под 1 и 2'!A45</f>
        <v>1/ 40</v>
      </c>
      <c r="C87" s="90" t="s">
        <v>149</v>
      </c>
      <c r="D87" s="206">
        <v>109.9</v>
      </c>
      <c r="E87" s="44">
        <f t="shared" si="6"/>
        <v>62.57909419323336</v>
      </c>
      <c r="F87" s="45">
        <v>4.5999999999999996</v>
      </c>
      <c r="G87" s="45">
        <f t="shared" si="8"/>
        <v>287.86383328887342</v>
      </c>
    </row>
    <row r="88" spans="1:13" ht="15" x14ac:dyDescent="0.25">
      <c r="A88" s="37">
        <f t="shared" si="7"/>
        <v>41</v>
      </c>
      <c r="B88" s="72" t="str">
        <f>'[1]Под 1 и 2'!A46</f>
        <v>1/ 41</v>
      </c>
      <c r="C88" s="89" t="s">
        <v>150</v>
      </c>
      <c r="D88" s="206">
        <v>78.7</v>
      </c>
      <c r="E88" s="44">
        <f t="shared" si="6"/>
        <v>44.8132366970652</v>
      </c>
      <c r="F88" s="45">
        <v>4.5999999999999996</v>
      </c>
      <c r="G88" s="45">
        <f t="shared" si="8"/>
        <v>206.1408888064999</v>
      </c>
    </row>
    <row r="89" spans="1:13" ht="15" x14ac:dyDescent="0.25">
      <c r="A89" s="37">
        <f t="shared" si="7"/>
        <v>42</v>
      </c>
      <c r="B89" s="72" t="str">
        <f>'[1]Под 1 и 2'!A47</f>
        <v>1/ 42</v>
      </c>
      <c r="C89" s="90" t="s">
        <v>151</v>
      </c>
      <c r="D89" s="206">
        <v>54.3</v>
      </c>
      <c r="E89" s="44">
        <f t="shared" si="6"/>
        <v>30.919425065446504</v>
      </c>
      <c r="F89" s="45">
        <v>4.5999999999999996</v>
      </c>
      <c r="G89" s="45">
        <f t="shared" si="8"/>
        <v>142.22935530105391</v>
      </c>
    </row>
    <row r="90" spans="1:13" ht="15" x14ac:dyDescent="0.25">
      <c r="A90" s="37">
        <f t="shared" si="7"/>
        <v>43</v>
      </c>
      <c r="B90" s="72" t="str">
        <f>'[1]Под 1 и 2'!A48</f>
        <v>1/ 43</v>
      </c>
      <c r="C90" s="89" t="s">
        <v>152</v>
      </c>
      <c r="D90" s="206">
        <v>50.1</v>
      </c>
      <c r="E90" s="44">
        <f t="shared" si="6"/>
        <v>28.527867325577716</v>
      </c>
      <c r="F90" s="45">
        <v>4.5999999999999996</v>
      </c>
      <c r="G90" s="45">
        <f t="shared" si="8"/>
        <v>131.22818969765748</v>
      </c>
    </row>
    <row r="91" spans="1:13" ht="15" x14ac:dyDescent="0.25">
      <c r="A91" s="37">
        <f t="shared" si="7"/>
        <v>44</v>
      </c>
      <c r="B91" s="72" t="str">
        <f>'[1]Под 1 и 2'!A49</f>
        <v>1/ 44</v>
      </c>
      <c r="C91" s="89" t="s">
        <v>153</v>
      </c>
      <c r="D91" s="206">
        <v>114.1</v>
      </c>
      <c r="E91" s="44">
        <f t="shared" si="6"/>
        <v>64.970651933102147</v>
      </c>
      <c r="F91" s="45">
        <v>4.5999999999999996</v>
      </c>
      <c r="G91" s="45">
        <f t="shared" si="8"/>
        <v>298.86499889226985</v>
      </c>
    </row>
    <row r="92" spans="1:13" ht="15" x14ac:dyDescent="0.25">
      <c r="A92" s="37">
        <f t="shared" si="7"/>
        <v>45</v>
      </c>
      <c r="B92" s="72" t="str">
        <f>'[1]Под 1 и 2'!A50</f>
        <v>1/ 45</v>
      </c>
      <c r="C92" s="89" t="s">
        <v>154</v>
      </c>
      <c r="D92" s="206">
        <v>81.2</v>
      </c>
      <c r="E92" s="44">
        <f t="shared" si="6"/>
        <v>46.236782970796618</v>
      </c>
      <c r="F92" s="45">
        <v>4.5999999999999996</v>
      </c>
      <c r="G92" s="45">
        <f t="shared" si="8"/>
        <v>212.68920166566443</v>
      </c>
    </row>
    <row r="93" spans="1:13" ht="15" x14ac:dyDescent="0.25">
      <c r="A93" s="37">
        <f t="shared" si="7"/>
        <v>46</v>
      </c>
      <c r="B93" s="72" t="str">
        <f>'[1]Под 1 и 2'!A51</f>
        <v>1/ 46</v>
      </c>
      <c r="C93" s="88" t="s">
        <v>155</v>
      </c>
      <c r="D93" s="206">
        <v>47.9</v>
      </c>
      <c r="E93" s="44">
        <f t="shared" si="6"/>
        <v>27.275146604694065</v>
      </c>
      <c r="F93" s="45">
        <v>4.5999999999999996</v>
      </c>
      <c r="G93" s="45">
        <f t="shared" si="8"/>
        <v>125.46567438159269</v>
      </c>
      <c r="J93" t="s">
        <v>1680</v>
      </c>
    </row>
    <row r="94" spans="1:13" ht="39" x14ac:dyDescent="0.25">
      <c r="A94" s="37">
        <f t="shared" si="7"/>
        <v>47</v>
      </c>
      <c r="B94" s="72" t="str">
        <f>'[1]Под 1 и 2'!A52</f>
        <v>1/ 47</v>
      </c>
      <c r="C94" s="88" t="s">
        <v>156</v>
      </c>
      <c r="D94" s="206">
        <v>50.6</v>
      </c>
      <c r="E94" s="44">
        <f>D94/$A$5*$E$4</f>
        <v>28.812576580323999</v>
      </c>
      <c r="F94" s="45">
        <v>4.5999999999999996</v>
      </c>
      <c r="G94" s="45">
        <f t="shared" si="8"/>
        <v>132.53785226949037</v>
      </c>
      <c r="I94" s="37" t="s">
        <v>1679</v>
      </c>
      <c r="J94" s="376" t="s">
        <v>1681</v>
      </c>
      <c r="K94" s="376" t="s">
        <v>1682</v>
      </c>
      <c r="L94" s="376" t="s">
        <v>1683</v>
      </c>
      <c r="M94" s="376" t="s">
        <v>1684</v>
      </c>
    </row>
    <row r="95" spans="1:13" ht="15.75" x14ac:dyDescent="0.25">
      <c r="A95" s="475">
        <f t="shared" si="7"/>
        <v>48</v>
      </c>
      <c r="B95" s="476" t="str">
        <f>'[1]Под 1 и 2'!A53</f>
        <v>1/ 48</v>
      </c>
      <c r="C95" s="477" t="s">
        <v>157</v>
      </c>
      <c r="D95" s="478">
        <v>114.2</v>
      </c>
      <c r="E95" s="44">
        <f>D95/$A$5*$E$4</f>
        <v>65.027593784051405</v>
      </c>
      <c r="F95" s="45">
        <v>4.5999999999999996</v>
      </c>
      <c r="G95" s="479">
        <f t="shared" si="8"/>
        <v>299.12693140663646</v>
      </c>
      <c r="I95" s="612"/>
      <c r="J95" s="612">
        <v>1</v>
      </c>
      <c r="K95" s="612">
        <v>2</v>
      </c>
      <c r="L95" s="612" t="s">
        <v>1685</v>
      </c>
      <c r="M95" s="612">
        <v>4</v>
      </c>
    </row>
    <row r="96" spans="1:13" ht="15" x14ac:dyDescent="0.25">
      <c r="A96" s="37">
        <f t="shared" si="7"/>
        <v>49</v>
      </c>
      <c r="B96" s="72" t="str">
        <f>'[1]Под 1 и 2'!A54</f>
        <v>1/ 49</v>
      </c>
      <c r="C96" s="89" t="s">
        <v>158</v>
      </c>
      <c r="D96" s="206">
        <v>76.400000000000006</v>
      </c>
      <c r="E96" s="44">
        <f t="shared" ref="E96" si="9">D96/$A$5*$E$4</f>
        <v>43.503574125232291</v>
      </c>
      <c r="F96" s="45">
        <v>4.5999999999999996</v>
      </c>
      <c r="G96" s="45">
        <f t="shared" si="8"/>
        <v>200.11644097606853</v>
      </c>
      <c r="I96" s="37" t="s">
        <v>1677</v>
      </c>
      <c r="J96" s="37">
        <v>536.04</v>
      </c>
      <c r="K96" s="37"/>
      <c r="L96" s="37">
        <f>J96</f>
        <v>536.04</v>
      </c>
      <c r="M96" s="37">
        <v>280.44</v>
      </c>
    </row>
    <row r="97" spans="1:13" ht="15" x14ac:dyDescent="0.25">
      <c r="A97" s="37">
        <f t="shared" si="7"/>
        <v>50</v>
      </c>
      <c r="B97" s="72" t="str">
        <f>'[1]Под 1 и 2'!A55</f>
        <v>1/ 50</v>
      </c>
      <c r="C97" s="91" t="s">
        <v>159</v>
      </c>
      <c r="D97" s="206">
        <v>51.1</v>
      </c>
      <c r="E97" s="44">
        <f t="shared" ref="E97:E127" si="10">D97/$A$5*$E$4</f>
        <v>29.097285835070284</v>
      </c>
      <c r="F97" s="45">
        <v>4.5999999999999996</v>
      </c>
      <c r="G97" s="45">
        <f t="shared" si="8"/>
        <v>133.84751484132329</v>
      </c>
      <c r="I97" s="37" t="s">
        <v>1678</v>
      </c>
      <c r="J97" s="37">
        <v>262.19</v>
      </c>
      <c r="K97" s="37">
        <v>273.85000000000002</v>
      </c>
      <c r="L97" s="37">
        <f>J97-K97</f>
        <v>-11.660000000000025</v>
      </c>
      <c r="M97" s="37">
        <v>280.44</v>
      </c>
    </row>
    <row r="98" spans="1:13" ht="42" customHeight="1" x14ac:dyDescent="0.25">
      <c r="A98" s="37">
        <f t="shared" si="7"/>
        <v>51</v>
      </c>
      <c r="B98" s="72" t="str">
        <f>'[1]Под 1 и 2'!A62</f>
        <v>1/ 51</v>
      </c>
      <c r="C98" s="92" t="s">
        <v>160</v>
      </c>
      <c r="D98" s="206">
        <v>50.2</v>
      </c>
      <c r="E98" s="44">
        <f t="shared" si="10"/>
        <v>28.584809176526978</v>
      </c>
      <c r="F98" s="45">
        <v>4.5999999999999996</v>
      </c>
      <c r="G98" s="45">
        <f t="shared" si="8"/>
        <v>131.49012221202409</v>
      </c>
      <c r="I98" s="376" t="s">
        <v>1686</v>
      </c>
      <c r="J98" s="37"/>
      <c r="K98" s="37">
        <f>M96+M97-L96-L97</f>
        <v>36.500000000000057</v>
      </c>
      <c r="L98" s="37"/>
      <c r="M98" s="37"/>
    </row>
    <row r="99" spans="1:13" ht="15" x14ac:dyDescent="0.25">
      <c r="A99" s="37">
        <f t="shared" si="7"/>
        <v>52</v>
      </c>
      <c r="B99" s="72" t="str">
        <f>'[1]Под 1 и 2'!A63</f>
        <v>1/ 52</v>
      </c>
      <c r="C99" s="92" t="s">
        <v>161</v>
      </c>
      <c r="D99" s="206">
        <v>114.4</v>
      </c>
      <c r="E99" s="44">
        <f t="shared" si="10"/>
        <v>65.14147748594992</v>
      </c>
      <c r="F99" s="45">
        <v>4.5999999999999996</v>
      </c>
      <c r="G99" s="45">
        <f t="shared" si="8"/>
        <v>299.65079643536961</v>
      </c>
    </row>
    <row r="100" spans="1:13" ht="15" x14ac:dyDescent="0.25">
      <c r="A100" s="37">
        <f t="shared" si="7"/>
        <v>53</v>
      </c>
      <c r="B100" s="72" t="s">
        <v>162</v>
      </c>
      <c r="C100" s="92" t="s">
        <v>163</v>
      </c>
      <c r="D100" s="206">
        <v>81</v>
      </c>
      <c r="E100" s="44">
        <f t="shared" si="10"/>
        <v>46.122899268898109</v>
      </c>
      <c r="F100" s="45">
        <v>4.5999999999999996</v>
      </c>
      <c r="G100" s="45">
        <f t="shared" si="8"/>
        <v>212.1653366369313</v>
      </c>
    </row>
    <row r="101" spans="1:13" ht="15" x14ac:dyDescent="0.25">
      <c r="A101" s="37">
        <f t="shared" si="7"/>
        <v>54</v>
      </c>
      <c r="B101" s="72" t="str">
        <f>'[1]Под 1 и 2'!A65</f>
        <v>1/ 54</v>
      </c>
      <c r="C101" s="93" t="s">
        <v>164</v>
      </c>
      <c r="D101" s="206">
        <v>50.8</v>
      </c>
      <c r="E101" s="44">
        <f t="shared" si="10"/>
        <v>28.926460282222511</v>
      </c>
      <c r="F101" s="45">
        <v>4.5999999999999996</v>
      </c>
      <c r="G101" s="45">
        <f t="shared" si="8"/>
        <v>133.06171729822353</v>
      </c>
    </row>
    <row r="102" spans="1:13" ht="15" x14ac:dyDescent="0.25">
      <c r="A102" s="37">
        <f t="shared" si="7"/>
        <v>55</v>
      </c>
      <c r="B102" s="72" t="str">
        <f>'[1]Под 1 и 2'!A66</f>
        <v>1/ 55</v>
      </c>
      <c r="C102" s="92" t="s">
        <v>165</v>
      </c>
      <c r="D102" s="206">
        <v>50.8</v>
      </c>
      <c r="E102" s="44">
        <f t="shared" si="10"/>
        <v>28.926460282222511</v>
      </c>
      <c r="F102" s="45">
        <v>4.5999999999999996</v>
      </c>
      <c r="G102" s="45">
        <f t="shared" si="8"/>
        <v>133.06171729822353</v>
      </c>
    </row>
    <row r="103" spans="1:13" ht="15" x14ac:dyDescent="0.25">
      <c r="A103" s="37">
        <f t="shared" si="7"/>
        <v>56</v>
      </c>
      <c r="B103" s="72" t="str">
        <f>'[1]Под 1 и 2'!A67</f>
        <v>1/ 56</v>
      </c>
      <c r="C103" s="88" t="s">
        <v>166</v>
      </c>
      <c r="D103" s="206">
        <v>114.4</v>
      </c>
      <c r="E103" s="44">
        <f t="shared" si="10"/>
        <v>65.14147748594992</v>
      </c>
      <c r="F103" s="45">
        <v>4.5999999999999996</v>
      </c>
      <c r="G103" s="45">
        <f t="shared" si="8"/>
        <v>299.65079643536961</v>
      </c>
    </row>
    <row r="104" spans="1:13" ht="15" x14ac:dyDescent="0.25">
      <c r="A104" s="37">
        <f t="shared" si="7"/>
        <v>57</v>
      </c>
      <c r="B104" s="72" t="str">
        <f>'[1]Под 1 и 2'!A68</f>
        <v>1/ 57</v>
      </c>
      <c r="C104" s="88" t="s">
        <v>167</v>
      </c>
      <c r="D104" s="206">
        <v>82.7</v>
      </c>
      <c r="E104" s="44">
        <f t="shared" si="10"/>
        <v>47.090910735035472</v>
      </c>
      <c r="F104" s="45">
        <v>4.5999999999999996</v>
      </c>
      <c r="G104" s="45">
        <f t="shared" si="8"/>
        <v>216.61818938116315</v>
      </c>
    </row>
    <row r="105" spans="1:13" ht="15" x14ac:dyDescent="0.25">
      <c r="A105" s="37">
        <f t="shared" si="7"/>
        <v>58</v>
      </c>
      <c r="B105" s="72" t="str">
        <f>'[1]Под 1 и 2'!A69</f>
        <v>1/ 58</v>
      </c>
      <c r="C105" s="88" t="s">
        <v>168</v>
      </c>
      <c r="D105" s="206">
        <v>51</v>
      </c>
      <c r="E105" s="44">
        <f t="shared" si="10"/>
        <v>29.040343984121026</v>
      </c>
      <c r="F105" s="45">
        <v>4.5999999999999996</v>
      </c>
      <c r="G105" s="45">
        <f t="shared" si="8"/>
        <v>133.58558232695671</v>
      </c>
    </row>
    <row r="106" spans="1:13" ht="15" x14ac:dyDescent="0.25">
      <c r="A106" s="37">
        <f t="shared" si="7"/>
        <v>59</v>
      </c>
      <c r="B106" s="72" t="str">
        <f>'[1]Под 1 и 2'!A70</f>
        <v>1/ 59</v>
      </c>
      <c r="C106" s="88" t="s">
        <v>169</v>
      </c>
      <c r="D106" s="206">
        <v>54.7</v>
      </c>
      <c r="E106" s="44">
        <f t="shared" si="10"/>
        <v>31.147192469243535</v>
      </c>
      <c r="F106" s="45">
        <v>4.5999999999999996</v>
      </c>
      <c r="G106" s="45">
        <f t="shared" si="8"/>
        <v>143.27708535852025</v>
      </c>
    </row>
    <row r="107" spans="1:13" ht="15" x14ac:dyDescent="0.25">
      <c r="A107" s="37">
        <f t="shared" si="7"/>
        <v>60</v>
      </c>
      <c r="B107" s="72" t="str">
        <f>'[1]Под 1 и 2'!A71</f>
        <v>1/ 60</v>
      </c>
      <c r="C107" s="88" t="s">
        <v>170</v>
      </c>
      <c r="D107" s="206">
        <v>120.3</v>
      </c>
      <c r="E107" s="44">
        <f t="shared" si="10"/>
        <v>68.501046691956063</v>
      </c>
      <c r="F107" s="45">
        <v>4.5999999999999996</v>
      </c>
      <c r="G107" s="45">
        <f t="shared" si="8"/>
        <v>315.10481478299789</v>
      </c>
    </row>
    <row r="108" spans="1:13" ht="15" x14ac:dyDescent="0.25">
      <c r="A108" s="37">
        <f t="shared" si="7"/>
        <v>61</v>
      </c>
      <c r="B108" s="72" t="str">
        <f>'[1]Под 1 и 2'!A72</f>
        <v>1/ 61</v>
      </c>
      <c r="C108" s="94" t="s">
        <v>171</v>
      </c>
      <c r="D108" s="206">
        <f>84</f>
        <v>84</v>
      </c>
      <c r="E108" s="44">
        <f t="shared" si="10"/>
        <v>47.831154797375817</v>
      </c>
      <c r="F108" s="45">
        <v>4.5999999999999996</v>
      </c>
      <c r="G108" s="45">
        <f t="shared" si="8"/>
        <v>220.02331206792874</v>
      </c>
    </row>
    <row r="109" spans="1:13" ht="15" x14ac:dyDescent="0.25">
      <c r="A109" s="37">
        <f t="shared" si="7"/>
        <v>62</v>
      </c>
      <c r="B109" s="72" t="str">
        <f>'[1]Под 1 и 2'!A73</f>
        <v>1/ 62</v>
      </c>
      <c r="C109" s="89" t="s">
        <v>172</v>
      </c>
      <c r="D109" s="206">
        <v>50.6</v>
      </c>
      <c r="E109" s="44">
        <f t="shared" si="10"/>
        <v>28.812576580323999</v>
      </c>
      <c r="F109" s="45">
        <v>4.5999999999999996</v>
      </c>
      <c r="G109" s="45">
        <f t="shared" si="8"/>
        <v>132.53785226949037</v>
      </c>
    </row>
    <row r="110" spans="1:13" ht="15" x14ac:dyDescent="0.25">
      <c r="A110" s="37">
        <f t="shared" si="7"/>
        <v>63</v>
      </c>
      <c r="B110" s="72" t="str">
        <f>'[1]Под 1 и 2'!A74</f>
        <v>1/ 63</v>
      </c>
      <c r="C110" s="92" t="s">
        <v>173</v>
      </c>
      <c r="D110" s="206">
        <v>50.2</v>
      </c>
      <c r="E110" s="44">
        <f t="shared" si="10"/>
        <v>28.584809176526978</v>
      </c>
      <c r="F110" s="45">
        <v>4.5999999999999996</v>
      </c>
      <c r="G110" s="45">
        <f t="shared" si="8"/>
        <v>131.49012221202409</v>
      </c>
    </row>
    <row r="111" spans="1:13" ht="15" x14ac:dyDescent="0.25">
      <c r="A111" s="37">
        <f t="shared" si="7"/>
        <v>64</v>
      </c>
      <c r="B111" s="72" t="str">
        <f>'[1]Под 1 и 2'!A75</f>
        <v>1/ 64</v>
      </c>
      <c r="C111" s="88" t="s">
        <v>174</v>
      </c>
      <c r="D111" s="206">
        <v>119.9</v>
      </c>
      <c r="E111" s="44">
        <f t="shared" si="10"/>
        <v>68.273279288159046</v>
      </c>
      <c r="F111" s="45">
        <v>4.5999999999999996</v>
      </c>
      <c r="G111" s="45">
        <f t="shared" si="8"/>
        <v>314.05708472553158</v>
      </c>
    </row>
    <row r="112" spans="1:13" ht="15" x14ac:dyDescent="0.25">
      <c r="A112" s="37">
        <f t="shared" si="7"/>
        <v>65</v>
      </c>
      <c r="B112" s="72" t="str">
        <f>'[1]Под 1 и 2'!A77</f>
        <v xml:space="preserve">1/ 65 </v>
      </c>
      <c r="C112" s="93" t="s">
        <v>175</v>
      </c>
      <c r="D112" s="206">
        <v>82.8</v>
      </c>
      <c r="E112" s="44">
        <f t="shared" si="10"/>
        <v>47.147852585984722</v>
      </c>
      <c r="F112" s="45">
        <v>4.5999999999999996</v>
      </c>
      <c r="G112" s="45">
        <f t="shared" si="8"/>
        <v>216.8801218955297</v>
      </c>
    </row>
    <row r="113" spans="1:7" ht="15" x14ac:dyDescent="0.25">
      <c r="A113" s="37">
        <f t="shared" si="7"/>
        <v>66</v>
      </c>
      <c r="B113" s="72" t="str">
        <f>'[1]Под 1 и 2'!A78</f>
        <v>1/ 66</v>
      </c>
      <c r="C113" s="87" t="s">
        <v>176</v>
      </c>
      <c r="D113" s="206">
        <v>50.6</v>
      </c>
      <c r="E113" s="44">
        <f t="shared" si="10"/>
        <v>28.812576580323999</v>
      </c>
      <c r="F113" s="45">
        <v>4.5999999999999996</v>
      </c>
      <c r="G113" s="45">
        <f t="shared" si="8"/>
        <v>132.53785226949037</v>
      </c>
    </row>
    <row r="114" spans="1:7" ht="15" x14ac:dyDescent="0.25">
      <c r="A114" s="37">
        <f t="shared" ref="A114:A179" si="11">A113+1</f>
        <v>67</v>
      </c>
      <c r="B114" s="72" t="str">
        <f>'[1]Под 1 и 2'!A79</f>
        <v>1/ 67</v>
      </c>
      <c r="C114" s="93" t="s">
        <v>177</v>
      </c>
      <c r="D114" s="206">
        <v>50.7</v>
      </c>
      <c r="E114" s="44">
        <f t="shared" si="10"/>
        <v>28.86951843127326</v>
      </c>
      <c r="F114" s="45">
        <v>4.5999999999999996</v>
      </c>
      <c r="G114" s="45">
        <f t="shared" si="8"/>
        <v>132.79978478385698</v>
      </c>
    </row>
    <row r="115" spans="1:7" ht="15" x14ac:dyDescent="0.25">
      <c r="A115" s="37">
        <f t="shared" si="11"/>
        <v>68</v>
      </c>
      <c r="B115" s="72" t="str">
        <f>'[1]Под 1 и 2'!A80</f>
        <v>1/ 68</v>
      </c>
      <c r="C115" s="87" t="s">
        <v>178</v>
      </c>
      <c r="D115" s="206">
        <v>120.9</v>
      </c>
      <c r="E115" s="44">
        <f t="shared" si="10"/>
        <v>68.84269779765161</v>
      </c>
      <c r="F115" s="45">
        <v>4.5999999999999996</v>
      </c>
      <c r="G115" s="45">
        <f t="shared" si="8"/>
        <v>316.67640986919736</v>
      </c>
    </row>
    <row r="116" spans="1:7" ht="15" x14ac:dyDescent="0.25">
      <c r="A116" s="37">
        <f t="shared" si="11"/>
        <v>69</v>
      </c>
      <c r="B116" s="72" t="str">
        <f>'[1]Под 1 и 2'!A81</f>
        <v xml:space="preserve">2/ 69 </v>
      </c>
      <c r="C116" s="87" t="s">
        <v>179</v>
      </c>
      <c r="D116" s="210">
        <v>107.1</v>
      </c>
      <c r="E116" s="44">
        <f t="shared" si="10"/>
        <v>60.984722366654161</v>
      </c>
      <c r="F116" s="45">
        <v>4.5999999999999996</v>
      </c>
      <c r="G116" s="45">
        <f t="shared" si="8"/>
        <v>280.52972288660914</v>
      </c>
    </row>
    <row r="117" spans="1:7" ht="15" x14ac:dyDescent="0.25">
      <c r="A117" s="37">
        <f t="shared" si="11"/>
        <v>70</v>
      </c>
      <c r="B117" s="72" t="str">
        <f>'[1]Под 1 и 2'!A82</f>
        <v>2/ 70</v>
      </c>
      <c r="C117" s="87" t="s">
        <v>180</v>
      </c>
      <c r="D117" s="206">
        <v>48.8</v>
      </c>
      <c r="E117" s="44">
        <f t="shared" si="10"/>
        <v>27.787623263237375</v>
      </c>
      <c r="F117" s="45">
        <v>4.5999999999999996</v>
      </c>
      <c r="G117" s="45">
        <f t="shared" si="8"/>
        <v>127.82306701089192</v>
      </c>
    </row>
    <row r="118" spans="1:7" ht="15" x14ac:dyDescent="0.25">
      <c r="A118" s="37">
        <f t="shared" si="11"/>
        <v>71</v>
      </c>
      <c r="B118" s="72" t="str">
        <f>'[1]Под 1 и 2'!A83</f>
        <v>2/ 71</v>
      </c>
      <c r="C118" s="87" t="s">
        <v>181</v>
      </c>
      <c r="D118" s="206">
        <v>47.3</v>
      </c>
      <c r="E118" s="44">
        <f t="shared" si="10"/>
        <v>26.933495498998518</v>
      </c>
      <c r="F118" s="45">
        <v>4.5999999999999996</v>
      </c>
      <c r="G118" s="45">
        <f t="shared" si="8"/>
        <v>123.89407929539317</v>
      </c>
    </row>
    <row r="119" spans="1:7" ht="15" x14ac:dyDescent="0.25">
      <c r="A119" s="37">
        <f t="shared" si="11"/>
        <v>72</v>
      </c>
      <c r="B119" s="72" t="str">
        <f>'[1]Под 1 и 2'!A84</f>
        <v>2/ 72</v>
      </c>
      <c r="C119" s="87" t="s">
        <v>182</v>
      </c>
      <c r="D119" s="206">
        <v>80.8</v>
      </c>
      <c r="E119" s="44">
        <f t="shared" si="10"/>
        <v>46.009015566999587</v>
      </c>
      <c r="F119" s="45">
        <v>4.5999999999999996</v>
      </c>
      <c r="G119" s="45">
        <f t="shared" si="8"/>
        <v>211.64147160819809</v>
      </c>
    </row>
    <row r="120" spans="1:7" ht="15" x14ac:dyDescent="0.25">
      <c r="A120" s="37">
        <f t="shared" si="11"/>
        <v>73</v>
      </c>
      <c r="B120" s="72" t="str">
        <f>'[1]Под 1 и 2'!A85</f>
        <v>2/ 73</v>
      </c>
      <c r="C120" s="87" t="s">
        <v>183</v>
      </c>
      <c r="D120" s="206">
        <v>106.9</v>
      </c>
      <c r="E120" s="44">
        <f t="shared" si="10"/>
        <v>60.870838664755645</v>
      </c>
      <c r="F120" s="45">
        <v>4.5999999999999996</v>
      </c>
      <c r="G120" s="45">
        <f t="shared" si="8"/>
        <v>280.00585785787592</v>
      </c>
    </row>
    <row r="121" spans="1:7" ht="15" x14ac:dyDescent="0.25">
      <c r="A121" s="37">
        <f t="shared" si="11"/>
        <v>74</v>
      </c>
      <c r="B121" s="72" t="str">
        <f>'[1]Под 1 и 2'!A86</f>
        <v>2/ 74</v>
      </c>
      <c r="C121" s="87" t="s">
        <v>184</v>
      </c>
      <c r="D121" s="206">
        <v>48.6</v>
      </c>
      <c r="E121" s="44">
        <f t="shared" si="10"/>
        <v>27.673739561338866</v>
      </c>
      <c r="F121" s="45">
        <v>4.5999999999999996</v>
      </c>
      <c r="G121" s="45">
        <f t="shared" si="8"/>
        <v>127.29920198215878</v>
      </c>
    </row>
    <row r="122" spans="1:7" ht="15" x14ac:dyDescent="0.25">
      <c r="A122" s="37">
        <f t="shared" si="11"/>
        <v>75</v>
      </c>
      <c r="B122" s="72" t="str">
        <f>'[1]Под 1 и 2'!A87</f>
        <v>2/ 75</v>
      </c>
      <c r="C122" s="149" t="s">
        <v>185</v>
      </c>
      <c r="D122" s="206">
        <v>48.4</v>
      </c>
      <c r="E122" s="44">
        <f t="shared" si="10"/>
        <v>27.559855859440347</v>
      </c>
      <c r="F122" s="45">
        <v>4.5999999999999996</v>
      </c>
      <c r="G122" s="45">
        <f t="shared" si="8"/>
        <v>126.77533695342559</v>
      </c>
    </row>
    <row r="123" spans="1:7" ht="15" x14ac:dyDescent="0.25">
      <c r="A123" s="37">
        <f t="shared" si="11"/>
        <v>76</v>
      </c>
      <c r="B123" s="72" t="str">
        <f>'[1]Под 1 и 2'!A88</f>
        <v>2/ 76</v>
      </c>
      <c r="C123" s="87" t="s">
        <v>987</v>
      </c>
      <c r="D123" s="519">
        <v>80.5</v>
      </c>
      <c r="E123" s="44">
        <f t="shared" si="10"/>
        <v>45.83819001415182</v>
      </c>
      <c r="F123" s="45">
        <v>4.5999999999999996</v>
      </c>
      <c r="G123" s="45">
        <f t="shared" si="8"/>
        <v>210.85567406509836</v>
      </c>
    </row>
    <row r="124" spans="1:7" ht="15" x14ac:dyDescent="0.25">
      <c r="A124" s="37">
        <f t="shared" si="11"/>
        <v>77</v>
      </c>
      <c r="B124" s="72" t="str">
        <f>'[1]Под 1 и 2'!A89</f>
        <v>2/ 77</v>
      </c>
      <c r="C124" s="520" t="s">
        <v>186</v>
      </c>
      <c r="D124" s="211">
        <v>108.5</v>
      </c>
      <c r="E124" s="44">
        <f t="shared" si="10"/>
        <v>61.781908279943764</v>
      </c>
      <c r="F124" s="45">
        <v>4.5999999999999996</v>
      </c>
      <c r="G124" s="45">
        <f t="shared" si="8"/>
        <v>284.19677808774128</v>
      </c>
    </row>
    <row r="125" spans="1:7" ht="15" x14ac:dyDescent="0.25">
      <c r="A125" s="37">
        <f t="shared" si="11"/>
        <v>78</v>
      </c>
      <c r="B125" s="72" t="str">
        <f>'[1]Под 1 и 2'!A90</f>
        <v>2/ 78</v>
      </c>
      <c r="C125" s="88" t="s">
        <v>187</v>
      </c>
      <c r="D125" s="210">
        <v>48.4</v>
      </c>
      <c r="E125" s="44">
        <f t="shared" si="10"/>
        <v>27.559855859440347</v>
      </c>
      <c r="F125" s="45">
        <v>4.5999999999999996</v>
      </c>
      <c r="G125" s="45">
        <f t="shared" si="8"/>
        <v>126.77533695342559</v>
      </c>
    </row>
    <row r="126" spans="1:7" ht="15" x14ac:dyDescent="0.25">
      <c r="A126" s="37">
        <f t="shared" si="11"/>
        <v>79</v>
      </c>
      <c r="B126" s="72" t="str">
        <f>'[1]Под 1 и 2'!A91</f>
        <v>2/ 79</v>
      </c>
      <c r="C126" s="88" t="s">
        <v>188</v>
      </c>
      <c r="D126" s="206">
        <v>48.9</v>
      </c>
      <c r="E126" s="44">
        <f t="shared" si="10"/>
        <v>27.844565114186633</v>
      </c>
      <c r="F126" s="45">
        <v>4.5999999999999996</v>
      </c>
      <c r="G126" s="45">
        <f t="shared" si="8"/>
        <v>128.0849995252585</v>
      </c>
    </row>
    <row r="127" spans="1:7" ht="15" x14ac:dyDescent="0.25">
      <c r="A127" s="37">
        <f t="shared" si="11"/>
        <v>80</v>
      </c>
      <c r="B127" s="72" t="str">
        <f>'[1]Под 1 и 2'!A92</f>
        <v>2/ 80</v>
      </c>
      <c r="C127" s="88" t="s">
        <v>189</v>
      </c>
      <c r="D127" s="206">
        <v>80.2</v>
      </c>
      <c r="E127" s="44">
        <f t="shared" si="10"/>
        <v>45.667364461304054</v>
      </c>
      <c r="F127" s="45">
        <v>4.5999999999999996</v>
      </c>
      <c r="G127" s="45">
        <f t="shared" si="8"/>
        <v>210.06987652199862</v>
      </c>
    </row>
    <row r="128" spans="1:7" ht="15" x14ac:dyDescent="0.25">
      <c r="A128" s="37">
        <f t="shared" si="11"/>
        <v>81</v>
      </c>
      <c r="B128" s="72" t="str">
        <f>'[1]Под 1 и 2'!A93</f>
        <v>2/ 81</v>
      </c>
      <c r="C128" s="88" t="s">
        <v>190</v>
      </c>
      <c r="D128" s="206">
        <v>107</v>
      </c>
      <c r="E128" s="44">
        <f t="shared" ref="E128:E159" si="12">D128/$A$5*$E$4</f>
        <v>60.927780515704903</v>
      </c>
      <c r="F128" s="45">
        <v>4.5999999999999996</v>
      </c>
      <c r="G128" s="45">
        <f t="shared" si="8"/>
        <v>280.26779037224253</v>
      </c>
    </row>
    <row r="129" spans="1:7" ht="15" x14ac:dyDescent="0.25">
      <c r="A129" s="37">
        <f t="shared" si="11"/>
        <v>82</v>
      </c>
      <c r="B129" s="72" t="str">
        <f>'[1]Под 1 и 2'!A94</f>
        <v>2/ 82</v>
      </c>
      <c r="C129" s="88" t="s">
        <v>191</v>
      </c>
      <c r="D129" s="206">
        <v>48.8</v>
      </c>
      <c r="E129" s="44">
        <f t="shared" si="12"/>
        <v>27.787623263237375</v>
      </c>
      <c r="F129" s="45">
        <v>4.5999999999999996</v>
      </c>
      <c r="G129" s="45">
        <f t="shared" si="8"/>
        <v>127.82306701089192</v>
      </c>
    </row>
    <row r="130" spans="1:7" ht="15" x14ac:dyDescent="0.25">
      <c r="A130" s="37">
        <f t="shared" si="11"/>
        <v>83</v>
      </c>
      <c r="B130" s="72" t="str">
        <f>'[1]Под 1 и 2'!A95</f>
        <v>2/ 83</v>
      </c>
      <c r="C130" s="89" t="s">
        <v>192</v>
      </c>
      <c r="D130" s="206">
        <v>48.9</v>
      </c>
      <c r="E130" s="44">
        <f t="shared" si="12"/>
        <v>27.844565114186633</v>
      </c>
      <c r="F130" s="45">
        <v>4.5999999999999996</v>
      </c>
      <c r="G130" s="45">
        <f t="shared" si="8"/>
        <v>128.0849995252585</v>
      </c>
    </row>
    <row r="131" spans="1:7" ht="15" x14ac:dyDescent="0.25">
      <c r="A131" s="37">
        <f t="shared" si="11"/>
        <v>84</v>
      </c>
      <c r="B131" s="72" t="str">
        <f>'[1]Под 1 и 2'!A96</f>
        <v>2/ 84</v>
      </c>
      <c r="C131" s="89" t="s">
        <v>193</v>
      </c>
      <c r="D131" s="206">
        <v>80.400000000000006</v>
      </c>
      <c r="E131" s="44">
        <f t="shared" si="12"/>
        <v>45.781248163202569</v>
      </c>
      <c r="F131" s="45">
        <v>4.5999999999999996</v>
      </c>
      <c r="G131" s="45">
        <f t="shared" si="8"/>
        <v>210.59374155073181</v>
      </c>
    </row>
    <row r="132" spans="1:7" ht="15" x14ac:dyDescent="0.25">
      <c r="A132" s="37">
        <f t="shared" si="11"/>
        <v>85</v>
      </c>
      <c r="B132" s="72" t="str">
        <f>'[1]Под 1 и 2'!A97</f>
        <v>2/ 85</v>
      </c>
      <c r="C132" s="89" t="s">
        <v>194</v>
      </c>
      <c r="D132" s="206">
        <v>106.7</v>
      </c>
      <c r="E132" s="44">
        <f t="shared" si="12"/>
        <v>60.756954962857137</v>
      </c>
      <c r="F132" s="45">
        <v>4.5999999999999996</v>
      </c>
      <c r="G132" s="45">
        <f t="shared" si="8"/>
        <v>279.48199282914283</v>
      </c>
    </row>
    <row r="133" spans="1:7" ht="15" x14ac:dyDescent="0.25">
      <c r="A133" s="37">
        <f t="shared" si="11"/>
        <v>86</v>
      </c>
      <c r="B133" s="72" t="str">
        <f>'[1]Под 1 и 2'!A98</f>
        <v>2/ 86</v>
      </c>
      <c r="C133" s="89" t="s">
        <v>195</v>
      </c>
      <c r="D133" s="206">
        <v>48.7</v>
      </c>
      <c r="E133" s="44">
        <f t="shared" si="12"/>
        <v>27.730681412288121</v>
      </c>
      <c r="F133" s="45">
        <v>4.5999999999999996</v>
      </c>
      <c r="G133" s="45">
        <f t="shared" si="8"/>
        <v>127.56113449652534</v>
      </c>
    </row>
    <row r="134" spans="1:7" ht="15" x14ac:dyDescent="0.25">
      <c r="A134" s="37">
        <f t="shared" si="11"/>
        <v>87</v>
      </c>
      <c r="B134" s="72" t="str">
        <f>'[1]Под 1 и 2'!A99</f>
        <v>2/ 87</v>
      </c>
      <c r="C134" s="89" t="s">
        <v>196</v>
      </c>
      <c r="D134" s="206">
        <v>48.8</v>
      </c>
      <c r="E134" s="44">
        <f t="shared" si="12"/>
        <v>27.787623263237375</v>
      </c>
      <c r="F134" s="45">
        <v>4.5999999999999996</v>
      </c>
      <c r="G134" s="45">
        <f t="shared" si="8"/>
        <v>127.82306701089192</v>
      </c>
    </row>
    <row r="135" spans="1:7" ht="15" x14ac:dyDescent="0.25">
      <c r="A135" s="37">
        <f t="shared" si="11"/>
        <v>88</v>
      </c>
      <c r="B135" s="72" t="str">
        <f>'[1]Под 1 и 2'!A100</f>
        <v>2/ 88</v>
      </c>
      <c r="C135" s="90" t="s">
        <v>197</v>
      </c>
      <c r="D135" s="206">
        <v>80.3</v>
      </c>
      <c r="E135" s="44">
        <f t="shared" si="12"/>
        <v>45.724306312253304</v>
      </c>
      <c r="F135" s="45">
        <v>4.5999999999999996</v>
      </c>
      <c r="G135" s="45">
        <f t="shared" si="8"/>
        <v>210.33180903636517</v>
      </c>
    </row>
    <row r="136" spans="1:7" ht="15" x14ac:dyDescent="0.25">
      <c r="A136" s="37">
        <f t="shared" si="11"/>
        <v>89</v>
      </c>
      <c r="B136" s="72" t="str">
        <f>'[1]Под 1 и 2'!A101</f>
        <v>2/ 89</v>
      </c>
      <c r="C136" s="90" t="s">
        <v>198</v>
      </c>
      <c r="D136" s="206">
        <v>107.1</v>
      </c>
      <c r="E136" s="44">
        <f t="shared" si="12"/>
        <v>60.984722366654161</v>
      </c>
      <c r="F136" s="45">
        <v>4.5999999999999996</v>
      </c>
      <c r="G136" s="45">
        <f t="shared" si="8"/>
        <v>280.52972288660914</v>
      </c>
    </row>
    <row r="137" spans="1:7" ht="15" x14ac:dyDescent="0.25">
      <c r="A137" s="37">
        <f t="shared" si="11"/>
        <v>90</v>
      </c>
      <c r="B137" s="72" t="str">
        <f>'[1]Под 1 и 2'!A102</f>
        <v>2/ 90</v>
      </c>
      <c r="C137" s="90" t="s">
        <v>199</v>
      </c>
      <c r="D137" s="206">
        <v>48.8</v>
      </c>
      <c r="E137" s="44">
        <f t="shared" si="12"/>
        <v>27.787623263237375</v>
      </c>
      <c r="F137" s="45">
        <v>4.5999999999999996</v>
      </c>
      <c r="G137" s="45">
        <f t="shared" si="8"/>
        <v>127.82306701089192</v>
      </c>
    </row>
    <row r="138" spans="1:7" ht="15" x14ac:dyDescent="0.25">
      <c r="A138" s="37">
        <f t="shared" si="11"/>
        <v>91</v>
      </c>
      <c r="B138" s="72" t="str">
        <f>'[1]Под 1 и 2'!A103</f>
        <v>2/ 91</v>
      </c>
      <c r="C138" s="89" t="s">
        <v>200</v>
      </c>
      <c r="D138" s="206">
        <v>48.4</v>
      </c>
      <c r="E138" s="44">
        <f t="shared" si="12"/>
        <v>27.559855859440347</v>
      </c>
      <c r="F138" s="45">
        <v>4.5999999999999996</v>
      </c>
      <c r="G138" s="45">
        <f t="shared" si="8"/>
        <v>126.77533695342559</v>
      </c>
    </row>
    <row r="139" spans="1:7" ht="15" x14ac:dyDescent="0.25">
      <c r="A139" s="37">
        <f t="shared" si="11"/>
        <v>92</v>
      </c>
      <c r="B139" s="72" t="str">
        <f>'[1]Под 1 и 2'!A104</f>
        <v>2/ 92</v>
      </c>
      <c r="C139" s="89" t="s">
        <v>201</v>
      </c>
      <c r="D139" s="206">
        <v>80.5</v>
      </c>
      <c r="E139" s="44">
        <f t="shared" si="12"/>
        <v>45.83819001415182</v>
      </c>
      <c r="F139" s="45">
        <v>4.5999999999999996</v>
      </c>
      <c r="G139" s="45">
        <f t="shared" si="8"/>
        <v>210.85567406509836</v>
      </c>
    </row>
    <row r="140" spans="1:7" ht="15" x14ac:dyDescent="0.25">
      <c r="A140" s="37">
        <f t="shared" si="11"/>
        <v>93</v>
      </c>
      <c r="B140" s="72" t="str">
        <f>'[1]Под 1 и 2'!A105</f>
        <v>2/ 93</v>
      </c>
      <c r="C140" s="89" t="s">
        <v>202</v>
      </c>
      <c r="D140" s="206">
        <v>108.7</v>
      </c>
      <c r="E140" s="44">
        <f t="shared" si="12"/>
        <v>61.895791981842272</v>
      </c>
      <c r="F140" s="45">
        <v>4.5999999999999996</v>
      </c>
      <c r="G140" s="45">
        <f t="shared" si="8"/>
        <v>284.72064311647443</v>
      </c>
    </row>
    <row r="141" spans="1:7" ht="15" x14ac:dyDescent="0.25">
      <c r="A141" s="37">
        <f t="shared" si="11"/>
        <v>94</v>
      </c>
      <c r="B141" s="72" t="str">
        <f>'[1]Под 1 и 2'!A106</f>
        <v>2/ 94</v>
      </c>
      <c r="C141" s="95" t="s">
        <v>203</v>
      </c>
      <c r="D141" s="206">
        <v>50.5</v>
      </c>
      <c r="E141" s="44">
        <f t="shared" si="12"/>
        <v>28.755634729374744</v>
      </c>
      <c r="F141" s="45">
        <v>4.5999999999999996</v>
      </c>
      <c r="G141" s="45">
        <f t="shared" si="8"/>
        <v>132.27591975512382</v>
      </c>
    </row>
    <row r="142" spans="1:7" ht="15" x14ac:dyDescent="0.25">
      <c r="A142" s="37">
        <f t="shared" si="11"/>
        <v>95</v>
      </c>
      <c r="B142" s="72" t="str">
        <f>'[1]Под 1 и 2'!A107</f>
        <v>2/ 95</v>
      </c>
      <c r="C142" s="95" t="s">
        <v>204</v>
      </c>
      <c r="D142" s="206">
        <v>50.7</v>
      </c>
      <c r="E142" s="44">
        <f t="shared" si="12"/>
        <v>28.86951843127326</v>
      </c>
      <c r="F142" s="45">
        <v>4.5999999999999996</v>
      </c>
      <c r="G142" s="45">
        <f t="shared" si="8"/>
        <v>132.79978478385698</v>
      </c>
    </row>
    <row r="143" spans="1:7" ht="15" x14ac:dyDescent="0.25">
      <c r="A143" s="37">
        <f t="shared" si="11"/>
        <v>96</v>
      </c>
      <c r="B143" s="72" t="str">
        <f>'[1]Под 1 и 2'!A108</f>
        <v>2/ 96</v>
      </c>
      <c r="C143" s="88" t="s">
        <v>205</v>
      </c>
      <c r="D143" s="206">
        <v>80.400000000000006</v>
      </c>
      <c r="E143" s="44">
        <f t="shared" si="12"/>
        <v>45.781248163202569</v>
      </c>
      <c r="F143" s="45">
        <v>4.5999999999999996</v>
      </c>
      <c r="G143" s="45">
        <f t="shared" si="8"/>
        <v>210.59374155073181</v>
      </c>
    </row>
    <row r="144" spans="1:7" ht="15" x14ac:dyDescent="0.25">
      <c r="A144" s="37">
        <f t="shared" si="11"/>
        <v>97</v>
      </c>
      <c r="B144" s="72" t="str">
        <f>'[1]Под 1 и 2'!A109</f>
        <v>2/ 97</v>
      </c>
      <c r="C144" s="88" t="s">
        <v>206</v>
      </c>
      <c r="D144" s="206">
        <v>108.7</v>
      </c>
      <c r="E144" s="44">
        <f t="shared" si="12"/>
        <v>61.895791981842272</v>
      </c>
      <c r="F144" s="45">
        <v>4.5999999999999996</v>
      </c>
      <c r="G144" s="45">
        <f t="shared" si="8"/>
        <v>284.72064311647443</v>
      </c>
    </row>
    <row r="145" spans="1:7" ht="15" x14ac:dyDescent="0.25">
      <c r="A145" s="37">
        <f t="shared" si="11"/>
        <v>98</v>
      </c>
      <c r="B145" s="72" t="str">
        <f>'[1]Под 1 и 2'!A110</f>
        <v>2/ 98</v>
      </c>
      <c r="C145" s="88" t="s">
        <v>207</v>
      </c>
      <c r="D145" s="206">
        <v>50.6</v>
      </c>
      <c r="E145" s="44">
        <f t="shared" si="12"/>
        <v>28.812576580323999</v>
      </c>
      <c r="F145" s="45">
        <v>4.5999999999999996</v>
      </c>
      <c r="G145" s="45">
        <f t="shared" si="8"/>
        <v>132.53785226949037</v>
      </c>
    </row>
    <row r="146" spans="1:7" ht="15" x14ac:dyDescent="0.25">
      <c r="A146" s="37">
        <f t="shared" si="11"/>
        <v>99</v>
      </c>
      <c r="B146" s="72" t="str">
        <f>'[1]Под 1 и 2'!A111</f>
        <v>2/ 99</v>
      </c>
      <c r="C146" s="95" t="s">
        <v>208</v>
      </c>
      <c r="D146" s="206">
        <v>51</v>
      </c>
      <c r="E146" s="44">
        <f t="shared" si="12"/>
        <v>29.040343984121026</v>
      </c>
      <c r="F146" s="45">
        <v>4.5999999999999996</v>
      </c>
      <c r="G146" s="45">
        <f t="shared" si="8"/>
        <v>133.58558232695671</v>
      </c>
    </row>
    <row r="147" spans="1:7" ht="15" x14ac:dyDescent="0.25">
      <c r="A147" s="37">
        <f t="shared" si="11"/>
        <v>100</v>
      </c>
      <c r="B147" s="72" t="str">
        <f>'[1]Под 1 и 2'!A112</f>
        <v>2/ 100</v>
      </c>
      <c r="C147" s="91" t="s">
        <v>209</v>
      </c>
      <c r="D147" s="206">
        <v>80.3</v>
      </c>
      <c r="E147" s="44">
        <f t="shared" si="12"/>
        <v>45.724306312253304</v>
      </c>
      <c r="F147" s="45">
        <v>4.5999999999999996</v>
      </c>
      <c r="G147" s="45">
        <f t="shared" si="8"/>
        <v>210.33180903636517</v>
      </c>
    </row>
    <row r="148" spans="1:7" ht="15" x14ac:dyDescent="0.25">
      <c r="A148" s="37">
        <f t="shared" si="11"/>
        <v>101</v>
      </c>
      <c r="B148" s="72" t="str">
        <f>'[1]Под 1 и 2'!A121</f>
        <v>2/ 101</v>
      </c>
      <c r="C148" s="92" t="s">
        <v>210</v>
      </c>
      <c r="D148" s="206">
        <v>112.7</v>
      </c>
      <c r="E148" s="44">
        <f t="shared" si="12"/>
        <v>64.173466019812551</v>
      </c>
      <c r="F148" s="45">
        <v>4.5999999999999996</v>
      </c>
      <c r="G148" s="45">
        <f t="shared" si="8"/>
        <v>295.19794369113771</v>
      </c>
    </row>
    <row r="149" spans="1:7" ht="15" x14ac:dyDescent="0.25">
      <c r="A149" s="37">
        <f t="shared" si="11"/>
        <v>102</v>
      </c>
      <c r="B149" s="72" t="str">
        <f>'[1]Под 1 и 2'!A122</f>
        <v>2/ 102</v>
      </c>
      <c r="C149" s="81" t="s">
        <v>211</v>
      </c>
      <c r="D149" s="206">
        <v>50.7</v>
      </c>
      <c r="E149" s="44">
        <f t="shared" si="12"/>
        <v>28.86951843127326</v>
      </c>
      <c r="F149" s="45">
        <v>4.5999999999999996</v>
      </c>
      <c r="G149" s="45">
        <f t="shared" ref="G149:G212" si="13">E149*F149</f>
        <v>132.79978478385698</v>
      </c>
    </row>
    <row r="150" spans="1:7" ht="15" x14ac:dyDescent="0.25">
      <c r="A150" s="37">
        <f t="shared" si="11"/>
        <v>103</v>
      </c>
      <c r="B150" s="72" t="str">
        <f>'[1]Под 1 и 2'!A123</f>
        <v>2/ 103</v>
      </c>
      <c r="C150" s="37" t="s">
        <v>176</v>
      </c>
      <c r="D150" s="206">
        <v>50.9</v>
      </c>
      <c r="E150" s="44">
        <f t="shared" si="12"/>
        <v>28.983402133171772</v>
      </c>
      <c r="F150" s="45">
        <v>4.5999999999999996</v>
      </c>
      <c r="G150" s="45">
        <f t="shared" si="13"/>
        <v>133.32364981259013</v>
      </c>
    </row>
    <row r="151" spans="1:7" ht="15" x14ac:dyDescent="0.25">
      <c r="A151" s="37">
        <f t="shared" si="11"/>
        <v>104</v>
      </c>
      <c r="B151" s="72" t="str">
        <f>'[1]Под 1 и 2'!A124</f>
        <v>2/ 104</v>
      </c>
      <c r="C151" s="94" t="s">
        <v>212</v>
      </c>
      <c r="D151" s="206">
        <v>81</v>
      </c>
      <c r="E151" s="44">
        <f t="shared" si="12"/>
        <v>46.122899268898109</v>
      </c>
      <c r="F151" s="45">
        <v>4.5999999999999996</v>
      </c>
      <c r="G151" s="45">
        <f t="shared" si="13"/>
        <v>212.1653366369313</v>
      </c>
    </row>
    <row r="152" spans="1:7" ht="15" x14ac:dyDescent="0.25">
      <c r="A152" s="37">
        <f t="shared" si="11"/>
        <v>105</v>
      </c>
      <c r="B152" s="72" t="str">
        <f>'[1]Под 1 и 2'!A125</f>
        <v>2/ 105</v>
      </c>
      <c r="C152" s="92" t="s">
        <v>213</v>
      </c>
      <c r="D152" s="206">
        <v>111.8</v>
      </c>
      <c r="E152" s="44">
        <f t="shared" si="12"/>
        <v>63.66098936126923</v>
      </c>
      <c r="F152" s="45">
        <v>4.5999999999999996</v>
      </c>
      <c r="G152" s="45">
        <f t="shared" si="13"/>
        <v>292.84055106183843</v>
      </c>
    </row>
    <row r="153" spans="1:7" ht="15" x14ac:dyDescent="0.25">
      <c r="A153" s="37">
        <f t="shared" si="11"/>
        <v>106</v>
      </c>
      <c r="B153" s="72" t="str">
        <f>'[1]Под 1 и 2'!A126</f>
        <v>2/ 106</v>
      </c>
      <c r="C153" s="88" t="s">
        <v>214</v>
      </c>
      <c r="D153" s="206">
        <v>50.6</v>
      </c>
      <c r="E153" s="44">
        <f t="shared" si="12"/>
        <v>28.812576580323999</v>
      </c>
      <c r="F153" s="45">
        <v>4.5999999999999996</v>
      </c>
      <c r="G153" s="45">
        <f t="shared" si="13"/>
        <v>132.53785226949037</v>
      </c>
    </row>
    <row r="154" spans="1:7" ht="15" x14ac:dyDescent="0.25">
      <c r="A154" s="37">
        <f t="shared" si="11"/>
        <v>107</v>
      </c>
      <c r="B154" s="72" t="str">
        <f>'[1]Под 1 и 2'!A127</f>
        <v>2/ 107</v>
      </c>
      <c r="C154" s="88" t="s">
        <v>215</v>
      </c>
      <c r="D154" s="206">
        <v>50.7</v>
      </c>
      <c r="E154" s="44">
        <f t="shared" si="12"/>
        <v>28.86951843127326</v>
      </c>
      <c r="F154" s="45">
        <v>4.5999999999999996</v>
      </c>
      <c r="G154" s="45">
        <f t="shared" si="13"/>
        <v>132.79978478385698</v>
      </c>
    </row>
    <row r="155" spans="1:7" ht="15" x14ac:dyDescent="0.25">
      <c r="A155" s="37">
        <f t="shared" si="11"/>
        <v>108</v>
      </c>
      <c r="B155" s="72" t="str">
        <f>'[1]Под 1 и 2'!A128</f>
        <v>2/ 108</v>
      </c>
      <c r="C155" s="88" t="s">
        <v>215</v>
      </c>
      <c r="D155" s="206">
        <v>80.8</v>
      </c>
      <c r="E155" s="44">
        <f t="shared" si="12"/>
        <v>46.009015566999587</v>
      </c>
      <c r="F155" s="45">
        <v>4.5999999999999996</v>
      </c>
      <c r="G155" s="45">
        <f t="shared" si="13"/>
        <v>211.64147160819809</v>
      </c>
    </row>
    <row r="156" spans="1:7" ht="15" x14ac:dyDescent="0.25">
      <c r="A156" s="37">
        <f t="shared" si="11"/>
        <v>109</v>
      </c>
      <c r="B156" s="72" t="str">
        <f>'[1]Под 1 и 2'!A129</f>
        <v>2/ 109</v>
      </c>
      <c r="C156" s="88" t="s">
        <v>216</v>
      </c>
      <c r="D156" s="206">
        <v>112</v>
      </c>
      <c r="E156" s="44">
        <f t="shared" si="12"/>
        <v>63.774873063167753</v>
      </c>
      <c r="F156" s="45">
        <v>4.5999999999999996</v>
      </c>
      <c r="G156" s="45">
        <f t="shared" si="13"/>
        <v>293.36441609057164</v>
      </c>
    </row>
    <row r="157" spans="1:7" ht="15" x14ac:dyDescent="0.25">
      <c r="A157" s="37">
        <f t="shared" si="11"/>
        <v>110</v>
      </c>
      <c r="B157" s="72" t="str">
        <f>'[1]Под 1 и 2'!A130</f>
        <v>2/ 110</v>
      </c>
      <c r="C157" s="88" t="s">
        <v>217</v>
      </c>
      <c r="D157" s="210">
        <f>50.5</f>
        <v>50.5</v>
      </c>
      <c r="E157" s="44">
        <f t="shared" si="12"/>
        <v>28.755634729374744</v>
      </c>
      <c r="F157" s="45">
        <v>4.5999999999999996</v>
      </c>
      <c r="G157" s="45">
        <f t="shared" si="13"/>
        <v>132.27591975512382</v>
      </c>
    </row>
    <row r="158" spans="1:7" ht="15" x14ac:dyDescent="0.25">
      <c r="A158" s="37">
        <f t="shared" si="11"/>
        <v>111</v>
      </c>
      <c r="B158" s="72" t="str">
        <f>'[1]Под 1 и 2'!A131</f>
        <v>2/ 111</v>
      </c>
      <c r="C158" s="92" t="s">
        <v>218</v>
      </c>
      <c r="D158" s="210">
        <v>50.1</v>
      </c>
      <c r="E158" s="44">
        <f t="shared" si="12"/>
        <v>28.527867325577716</v>
      </c>
      <c r="F158" s="45">
        <v>4.5999999999999996</v>
      </c>
      <c r="G158" s="45">
        <f t="shared" si="13"/>
        <v>131.22818969765748</v>
      </c>
    </row>
    <row r="159" spans="1:7" ht="15" x14ac:dyDescent="0.25">
      <c r="A159" s="37">
        <f t="shared" si="11"/>
        <v>112</v>
      </c>
      <c r="B159" s="72" t="str">
        <f>'[1]Под 1 и 2'!A132</f>
        <v>2/ 112</v>
      </c>
      <c r="C159" s="92" t="s">
        <v>219</v>
      </c>
      <c r="D159" s="206">
        <v>80.400000000000006</v>
      </c>
      <c r="E159" s="44">
        <f t="shared" si="12"/>
        <v>45.781248163202569</v>
      </c>
      <c r="F159" s="45">
        <v>4.5999999999999996</v>
      </c>
      <c r="G159" s="45">
        <f t="shared" si="13"/>
        <v>210.59374155073181</v>
      </c>
    </row>
    <row r="160" spans="1:7" ht="15" x14ac:dyDescent="0.25">
      <c r="A160" s="37">
        <f t="shared" si="11"/>
        <v>113</v>
      </c>
      <c r="B160" s="72" t="str">
        <f>'[1]Под 3'!A7</f>
        <v>3/ 113</v>
      </c>
      <c r="C160" s="37" t="s">
        <v>220</v>
      </c>
      <c r="D160" s="210">
        <v>72.599999999999994</v>
      </c>
      <c r="E160" s="44">
        <f t="shared" ref="E160:E191" si="14">D160/$A$5*$E$4</f>
        <v>41.339783789160521</v>
      </c>
      <c r="F160" s="45">
        <v>4.5999999999999996</v>
      </c>
      <c r="G160" s="45">
        <f t="shared" si="13"/>
        <v>190.16300543013838</v>
      </c>
    </row>
    <row r="161" spans="1:7" ht="15" x14ac:dyDescent="0.25">
      <c r="A161" s="37">
        <f t="shared" si="11"/>
        <v>114</v>
      </c>
      <c r="B161" s="72" t="str">
        <f>'[1]Под 3'!A8</f>
        <v>3/ 114</v>
      </c>
      <c r="C161" s="96" t="s">
        <v>221</v>
      </c>
      <c r="D161" s="206">
        <v>50.9</v>
      </c>
      <c r="E161" s="44">
        <f t="shared" si="14"/>
        <v>28.983402133171772</v>
      </c>
      <c r="F161" s="45">
        <v>4.5999999999999996</v>
      </c>
      <c r="G161" s="45">
        <f t="shared" si="13"/>
        <v>133.32364981259013</v>
      </c>
    </row>
    <row r="162" spans="1:7" ht="15" x14ac:dyDescent="0.25">
      <c r="A162" s="37">
        <f t="shared" si="11"/>
        <v>115</v>
      </c>
      <c r="B162" s="72" t="str">
        <f>'[1]Под 3'!A9</f>
        <v>3/ 115</v>
      </c>
      <c r="C162" s="96" t="s">
        <v>222</v>
      </c>
      <c r="D162" s="206">
        <v>49</v>
      </c>
      <c r="E162" s="44">
        <f t="shared" si="14"/>
        <v>27.901506965135887</v>
      </c>
      <c r="F162" s="45">
        <v>4.5999999999999996</v>
      </c>
      <c r="G162" s="45">
        <f t="shared" si="13"/>
        <v>128.34693203962507</v>
      </c>
    </row>
    <row r="163" spans="1:7" ht="15" x14ac:dyDescent="0.25">
      <c r="A163" s="37">
        <f t="shared" si="11"/>
        <v>116</v>
      </c>
      <c r="B163" s="72" t="str">
        <f>'[1]Под 3'!A10</f>
        <v>3/ 116</v>
      </c>
      <c r="C163" s="92" t="s">
        <v>223</v>
      </c>
      <c r="D163" s="206">
        <v>73.400000000000006</v>
      </c>
      <c r="E163" s="44">
        <f t="shared" si="14"/>
        <v>41.795318596754583</v>
      </c>
      <c r="F163" s="45">
        <v>4.5999999999999996</v>
      </c>
      <c r="G163" s="45">
        <f t="shared" si="13"/>
        <v>192.25846554507106</v>
      </c>
    </row>
    <row r="164" spans="1:7" ht="15" x14ac:dyDescent="0.25">
      <c r="A164" s="37">
        <f t="shared" si="11"/>
        <v>117</v>
      </c>
      <c r="B164" s="72" t="str">
        <f>'[1]Под 3'!A11</f>
        <v>3/ 117</v>
      </c>
      <c r="C164" s="88" t="s">
        <v>224</v>
      </c>
      <c r="D164" s="206">
        <v>118.6</v>
      </c>
      <c r="E164" s="44">
        <f t="shared" si="14"/>
        <v>67.533035225818708</v>
      </c>
      <c r="F164" s="45">
        <v>4.5999999999999996</v>
      </c>
      <c r="G164" s="45">
        <f t="shared" si="13"/>
        <v>310.65196203876604</v>
      </c>
    </row>
    <row r="165" spans="1:7" ht="15" x14ac:dyDescent="0.25">
      <c r="A165" s="37">
        <f t="shared" si="11"/>
        <v>118</v>
      </c>
      <c r="B165" s="72" t="str">
        <f>'[1]Под 3'!A12</f>
        <v>3/ 118</v>
      </c>
      <c r="C165" s="88" t="s">
        <v>225</v>
      </c>
      <c r="D165" s="206">
        <v>120.6</v>
      </c>
      <c r="E165" s="44">
        <f t="shared" si="14"/>
        <v>68.671872244803836</v>
      </c>
      <c r="F165" s="45">
        <v>4.5999999999999996</v>
      </c>
      <c r="G165" s="45">
        <f t="shared" si="13"/>
        <v>315.8906123260976</v>
      </c>
    </row>
    <row r="166" spans="1:7" ht="15" x14ac:dyDescent="0.25">
      <c r="A166" s="37">
        <f t="shared" si="11"/>
        <v>119</v>
      </c>
      <c r="B166" s="72" t="str">
        <f>'[1]Под 3'!A13</f>
        <v>3/ 119</v>
      </c>
      <c r="C166" s="92" t="s">
        <v>226</v>
      </c>
      <c r="D166" s="206">
        <v>71.599999999999994</v>
      </c>
      <c r="E166" s="44">
        <f t="shared" si="14"/>
        <v>40.770365279667949</v>
      </c>
      <c r="F166" s="45">
        <v>4.5999999999999996</v>
      </c>
      <c r="G166" s="45">
        <f t="shared" si="13"/>
        <v>187.54368028647255</v>
      </c>
    </row>
    <row r="167" spans="1:7" ht="15" x14ac:dyDescent="0.25">
      <c r="A167" s="37">
        <f t="shared" si="11"/>
        <v>120</v>
      </c>
      <c r="B167" s="72" t="str">
        <f>'[1]Под 3'!A14</f>
        <v>3/ 120</v>
      </c>
      <c r="C167" s="88" t="s">
        <v>227</v>
      </c>
      <c r="D167" s="206">
        <v>72.8</v>
      </c>
      <c r="E167" s="44">
        <f t="shared" si="14"/>
        <v>41.453667491059036</v>
      </c>
      <c r="F167" s="45">
        <v>4.5999999999999996</v>
      </c>
      <c r="G167" s="45">
        <f t="shared" si="13"/>
        <v>190.68687045887154</v>
      </c>
    </row>
    <row r="168" spans="1:7" ht="15" x14ac:dyDescent="0.25">
      <c r="A168" s="37">
        <f t="shared" si="11"/>
        <v>121</v>
      </c>
      <c r="B168" s="72" t="str">
        <f>'[1]Под 3'!A15</f>
        <v>3/ 121</v>
      </c>
      <c r="C168" s="87" t="s">
        <v>228</v>
      </c>
      <c r="D168" s="206">
        <v>120.7</v>
      </c>
      <c r="E168" s="44">
        <f t="shared" si="14"/>
        <v>68.728814095753108</v>
      </c>
      <c r="F168" s="45">
        <v>4.5999999999999996</v>
      </c>
      <c r="G168" s="45">
        <f t="shared" si="13"/>
        <v>316.15254484046426</v>
      </c>
    </row>
    <row r="169" spans="1:7" ht="15" x14ac:dyDescent="0.25">
      <c r="A169" s="37">
        <f t="shared" si="11"/>
        <v>122</v>
      </c>
      <c r="B169" s="72" t="str">
        <f>'[1]Под 3'!A16</f>
        <v>3/ 122</v>
      </c>
      <c r="C169" s="92" t="s">
        <v>229</v>
      </c>
      <c r="D169" s="206">
        <v>120.9</v>
      </c>
      <c r="E169" s="44">
        <f t="shared" si="14"/>
        <v>68.84269779765161</v>
      </c>
      <c r="F169" s="45">
        <v>4.5999999999999996</v>
      </c>
      <c r="G169" s="45">
        <f t="shared" si="13"/>
        <v>316.67640986919736</v>
      </c>
    </row>
    <row r="170" spans="1:7" ht="15" x14ac:dyDescent="0.25">
      <c r="A170" s="37">
        <f t="shared" si="11"/>
        <v>123</v>
      </c>
      <c r="B170" s="72" t="str">
        <f>'[1]Под 3'!A17</f>
        <v>3/ 123</v>
      </c>
      <c r="C170" s="81" t="s">
        <v>230</v>
      </c>
      <c r="D170" s="206">
        <v>71.7</v>
      </c>
      <c r="E170" s="44">
        <f t="shared" si="14"/>
        <v>40.827307130617207</v>
      </c>
      <c r="F170" s="45">
        <v>4.5999999999999996</v>
      </c>
      <c r="G170" s="45">
        <f t="shared" si="13"/>
        <v>187.80561280083913</v>
      </c>
    </row>
    <row r="171" spans="1:7" ht="15" x14ac:dyDescent="0.25">
      <c r="A171" s="37">
        <f t="shared" si="11"/>
        <v>124</v>
      </c>
      <c r="B171" s="72" t="str">
        <f>'[1]Под 3'!A18</f>
        <v>3/ 124</v>
      </c>
      <c r="C171" s="96" t="s">
        <v>231</v>
      </c>
      <c r="D171" s="206">
        <v>73</v>
      </c>
      <c r="E171" s="44">
        <f t="shared" si="14"/>
        <v>41.567551192957552</v>
      </c>
      <c r="F171" s="45">
        <v>4.5999999999999996</v>
      </c>
      <c r="G171" s="45">
        <f t="shared" si="13"/>
        <v>191.21073548760472</v>
      </c>
    </row>
    <row r="172" spans="1:7" ht="15" x14ac:dyDescent="0.25">
      <c r="A172" s="37">
        <f t="shared" si="11"/>
        <v>125</v>
      </c>
      <c r="B172" s="72" t="str">
        <f>'[1]Под 3'!A19</f>
        <v>3/ 125</v>
      </c>
      <c r="C172" s="81" t="s">
        <v>232</v>
      </c>
      <c r="D172" s="206">
        <v>119.8</v>
      </c>
      <c r="E172" s="44">
        <f t="shared" si="14"/>
        <v>68.216337437209788</v>
      </c>
      <c r="F172" s="45">
        <v>4.5999999999999996</v>
      </c>
      <c r="G172" s="45">
        <f t="shared" si="13"/>
        <v>313.79515221116498</v>
      </c>
    </row>
    <row r="173" spans="1:7" ht="15" x14ac:dyDescent="0.25">
      <c r="A173" s="37">
        <f t="shared" si="11"/>
        <v>126</v>
      </c>
      <c r="B173" s="72" t="str">
        <f>'[1]Под 3'!A20</f>
        <v>3/ 126</v>
      </c>
      <c r="C173" s="96" t="s">
        <v>233</v>
      </c>
      <c r="D173" s="206">
        <v>120.8</v>
      </c>
      <c r="E173" s="44">
        <f t="shared" si="14"/>
        <v>68.785755946702352</v>
      </c>
      <c r="F173" s="45">
        <v>4.5999999999999996</v>
      </c>
      <c r="G173" s="45">
        <f t="shared" si="13"/>
        <v>316.41447735483081</v>
      </c>
    </row>
    <row r="174" spans="1:7" ht="15" x14ac:dyDescent="0.25">
      <c r="A174" s="37">
        <f t="shared" si="11"/>
        <v>127</v>
      </c>
      <c r="B174" s="72" t="str">
        <f>'[1]Под 3'!A21</f>
        <v>3/ 127</v>
      </c>
      <c r="C174" s="96" t="s">
        <v>234</v>
      </c>
      <c r="D174" s="206">
        <v>71.2</v>
      </c>
      <c r="E174" s="44">
        <f t="shared" si="14"/>
        <v>40.542597875870925</v>
      </c>
      <c r="F174" s="45">
        <v>4.5999999999999996</v>
      </c>
      <c r="G174" s="45">
        <f t="shared" si="13"/>
        <v>186.49595022900624</v>
      </c>
    </row>
    <row r="175" spans="1:7" ht="15" x14ac:dyDescent="0.25">
      <c r="A175" s="37">
        <f t="shared" si="11"/>
        <v>128</v>
      </c>
      <c r="B175" s="72" t="str">
        <f>'[1]Под 3'!A22</f>
        <v>3/ 128</v>
      </c>
      <c r="C175" s="92" t="s">
        <v>235</v>
      </c>
      <c r="D175" s="206">
        <v>72.8</v>
      </c>
      <c r="E175" s="44">
        <f t="shared" si="14"/>
        <v>41.453667491059036</v>
      </c>
      <c r="F175" s="45">
        <v>4.5999999999999996</v>
      </c>
      <c r="G175" s="45">
        <f t="shared" si="13"/>
        <v>190.68687045887154</v>
      </c>
    </row>
    <row r="176" spans="1:7" ht="15" x14ac:dyDescent="0.25">
      <c r="A176" s="37">
        <f t="shared" si="11"/>
        <v>129</v>
      </c>
      <c r="B176" s="72" t="str">
        <f>'[1]Под 3'!A23</f>
        <v>3/ 129</v>
      </c>
      <c r="C176" s="88" t="s">
        <v>236</v>
      </c>
      <c r="D176" s="206">
        <v>119.5</v>
      </c>
      <c r="E176" s="44">
        <f t="shared" si="14"/>
        <v>68.045511884362014</v>
      </c>
      <c r="F176" s="45">
        <v>4.5999999999999996</v>
      </c>
      <c r="G176" s="45">
        <f t="shared" si="13"/>
        <v>313.00935466806521</v>
      </c>
    </row>
    <row r="177" spans="1:7" ht="15" x14ac:dyDescent="0.25">
      <c r="A177" s="37">
        <f t="shared" si="11"/>
        <v>130</v>
      </c>
      <c r="B177" s="72" t="str">
        <f>'[1]Под 3'!A24</f>
        <v>3/ 130</v>
      </c>
      <c r="C177" s="88" t="s">
        <v>237</v>
      </c>
      <c r="D177" s="206">
        <v>120.5</v>
      </c>
      <c r="E177" s="44">
        <f t="shared" si="14"/>
        <v>68.614930393854593</v>
      </c>
      <c r="F177" s="45">
        <v>4.5999999999999996</v>
      </c>
      <c r="G177" s="45">
        <f t="shared" si="13"/>
        <v>315.6286798117311</v>
      </c>
    </row>
    <row r="178" spans="1:7" ht="15" x14ac:dyDescent="0.25">
      <c r="A178" s="37">
        <f>A177+1</f>
        <v>131</v>
      </c>
      <c r="B178" s="72" t="str">
        <f>'[1]Под 3'!A25</f>
        <v>3/ 131</v>
      </c>
      <c r="C178" s="92" t="s">
        <v>238</v>
      </c>
      <c r="D178" s="206">
        <v>75.099999999999994</v>
      </c>
      <c r="E178" s="44">
        <f t="shared" si="14"/>
        <v>42.763330062891939</v>
      </c>
      <c r="F178" s="45">
        <v>4.5999999999999996</v>
      </c>
      <c r="G178" s="45">
        <f t="shared" si="13"/>
        <v>196.71131828930291</v>
      </c>
    </row>
    <row r="179" spans="1:7" ht="15" x14ac:dyDescent="0.25">
      <c r="A179" s="37">
        <f t="shared" si="11"/>
        <v>132</v>
      </c>
      <c r="B179" s="72" t="str">
        <f>'[1]Под 3'!A26</f>
        <v>3/ 132</v>
      </c>
      <c r="C179" s="88" t="s">
        <v>239</v>
      </c>
      <c r="D179" s="206">
        <v>73.2</v>
      </c>
      <c r="E179" s="44">
        <f t="shared" si="14"/>
        <v>41.681434894856068</v>
      </c>
      <c r="F179" s="45">
        <v>4.5999999999999996</v>
      </c>
      <c r="G179" s="45">
        <f t="shared" si="13"/>
        <v>191.73460051633791</v>
      </c>
    </row>
    <row r="180" spans="1:7" ht="15" x14ac:dyDescent="0.25">
      <c r="A180" s="37">
        <f t="shared" ref="A180:A237" si="15">A179+1</f>
        <v>133</v>
      </c>
      <c r="B180" s="72" t="str">
        <f>'[1]Под 3'!A27</f>
        <v>3/ 133</v>
      </c>
      <c r="C180" s="92" t="s">
        <v>240</v>
      </c>
      <c r="D180" s="206">
        <v>119.4</v>
      </c>
      <c r="E180" s="44">
        <f t="shared" si="14"/>
        <v>67.98857003341277</v>
      </c>
      <c r="F180" s="45">
        <v>4.5999999999999996</v>
      </c>
      <c r="G180" s="45">
        <f t="shared" si="13"/>
        <v>312.74742215369872</v>
      </c>
    </row>
    <row r="181" spans="1:7" ht="15" x14ac:dyDescent="0.25">
      <c r="A181" s="37">
        <f t="shared" si="15"/>
        <v>134</v>
      </c>
      <c r="B181" s="72" t="str">
        <f>'[1]Под 3'!A28</f>
        <v>3/ 134</v>
      </c>
      <c r="C181" s="81" t="s">
        <v>241</v>
      </c>
      <c r="D181" s="206">
        <v>120.6</v>
      </c>
      <c r="E181" s="44">
        <f t="shared" si="14"/>
        <v>68.671872244803836</v>
      </c>
      <c r="F181" s="45">
        <v>4.5999999999999996</v>
      </c>
      <c r="G181" s="45">
        <f t="shared" si="13"/>
        <v>315.8906123260976</v>
      </c>
    </row>
    <row r="182" spans="1:7" ht="15" x14ac:dyDescent="0.25">
      <c r="A182" s="37">
        <f t="shared" si="15"/>
        <v>135</v>
      </c>
      <c r="B182" s="72" t="str">
        <f>'[1]Под 3'!A29</f>
        <v>3/ 135</v>
      </c>
      <c r="C182" s="97" t="s">
        <v>242</v>
      </c>
      <c r="D182" s="206">
        <v>73.5</v>
      </c>
      <c r="E182" s="44">
        <f t="shared" si="14"/>
        <v>41.852260447703834</v>
      </c>
      <c r="F182" s="45">
        <v>4.5999999999999996</v>
      </c>
      <c r="G182" s="45">
        <f t="shared" si="13"/>
        <v>192.52039805943761</v>
      </c>
    </row>
    <row r="183" spans="1:7" ht="15" x14ac:dyDescent="0.25">
      <c r="A183" s="37">
        <f t="shared" si="15"/>
        <v>136</v>
      </c>
      <c r="B183" s="72" t="str">
        <f>'[1]Под 3'!A30</f>
        <v>3/ 136</v>
      </c>
      <c r="C183" s="96" t="s">
        <v>243</v>
      </c>
      <c r="D183" s="206">
        <v>72.900000000000006</v>
      </c>
      <c r="E183" s="44">
        <f t="shared" si="14"/>
        <v>41.510609342008294</v>
      </c>
      <c r="F183" s="45">
        <v>4.5999999999999996</v>
      </c>
      <c r="G183" s="45">
        <f t="shared" si="13"/>
        <v>190.94880297323814</v>
      </c>
    </row>
    <row r="184" spans="1:7" ht="15" x14ac:dyDescent="0.25">
      <c r="A184" s="37">
        <f t="shared" si="15"/>
        <v>137</v>
      </c>
      <c r="B184" s="72" t="str">
        <f>'[1]Под 3'!A31</f>
        <v>3/ 137</v>
      </c>
      <c r="C184" s="98" t="s">
        <v>244</v>
      </c>
      <c r="D184" s="206">
        <v>179.7</v>
      </c>
      <c r="E184" s="44">
        <f t="shared" si="14"/>
        <v>102.32450615581467</v>
      </c>
      <c r="F184" s="45">
        <v>4.5999999999999996</v>
      </c>
      <c r="G184" s="45">
        <f t="shared" si="13"/>
        <v>470.69272831674749</v>
      </c>
    </row>
    <row r="185" spans="1:7" ht="15" x14ac:dyDescent="0.25">
      <c r="A185" s="37">
        <f t="shared" si="15"/>
        <v>138</v>
      </c>
      <c r="B185" s="72" t="str">
        <f>'[1]Под 4 и 5'!A7</f>
        <v>4/ 138</v>
      </c>
      <c r="C185" s="81" t="s">
        <v>245</v>
      </c>
      <c r="D185" s="210">
        <v>106.2</v>
      </c>
      <c r="E185" s="44">
        <f t="shared" si="14"/>
        <v>60.472245708110847</v>
      </c>
      <c r="F185" s="45">
        <v>4.5999999999999996</v>
      </c>
      <c r="G185" s="45">
        <f t="shared" si="13"/>
        <v>278.17233025730985</v>
      </c>
    </row>
    <row r="186" spans="1:7" ht="15" x14ac:dyDescent="0.25">
      <c r="A186" s="37">
        <f t="shared" si="15"/>
        <v>139</v>
      </c>
      <c r="B186" s="72" t="str">
        <f>'[1]Под 4 и 5'!A8</f>
        <v>4/ 139</v>
      </c>
      <c r="C186" s="96" t="s">
        <v>246</v>
      </c>
      <c r="D186" s="206">
        <f>72.7</f>
        <v>72.7</v>
      </c>
      <c r="E186" s="44">
        <f t="shared" si="14"/>
        <v>41.396725640109786</v>
      </c>
      <c r="F186" s="45">
        <v>4.5999999999999996</v>
      </c>
      <c r="G186" s="45">
        <f t="shared" si="13"/>
        <v>190.42493794450499</v>
      </c>
    </row>
    <row r="187" spans="1:7" ht="15" x14ac:dyDescent="0.25">
      <c r="A187" s="37">
        <f t="shared" si="15"/>
        <v>140</v>
      </c>
      <c r="B187" s="72" t="str">
        <f>'[1]Под 4 и 5'!A9</f>
        <v>4/ 140</v>
      </c>
      <c r="C187" s="96" t="s">
        <v>247</v>
      </c>
      <c r="D187" s="206">
        <v>48.8</v>
      </c>
      <c r="E187" s="44">
        <f t="shared" si="14"/>
        <v>27.787623263237375</v>
      </c>
      <c r="F187" s="45">
        <v>4.5999999999999996</v>
      </c>
      <c r="G187" s="45">
        <f t="shared" si="13"/>
        <v>127.82306701089192</v>
      </c>
    </row>
    <row r="188" spans="1:7" ht="15" x14ac:dyDescent="0.25">
      <c r="A188" s="37">
        <f t="shared" si="15"/>
        <v>141</v>
      </c>
      <c r="B188" s="72" t="str">
        <f>'[1]Под 4 и 5'!A10</f>
        <v>4/ 141</v>
      </c>
      <c r="C188" s="92" t="s">
        <v>248</v>
      </c>
      <c r="D188" s="206">
        <v>50.9</v>
      </c>
      <c r="E188" s="44">
        <f t="shared" si="14"/>
        <v>28.983402133171772</v>
      </c>
      <c r="F188" s="45">
        <v>4.5999999999999996</v>
      </c>
      <c r="G188" s="45">
        <f t="shared" si="13"/>
        <v>133.32364981259013</v>
      </c>
    </row>
    <row r="189" spans="1:7" ht="15" x14ac:dyDescent="0.25">
      <c r="A189" s="37">
        <f t="shared" si="15"/>
        <v>142</v>
      </c>
      <c r="B189" s="72" t="str">
        <f>'[1]Под 4 и 5'!A11</f>
        <v>4/ 142-эт.3</v>
      </c>
      <c r="C189" s="88" t="s">
        <v>220</v>
      </c>
      <c r="D189" s="206">
        <v>57.9</v>
      </c>
      <c r="E189" s="44">
        <f t="shared" si="14"/>
        <v>32.969331699619758</v>
      </c>
      <c r="F189" s="45">
        <v>4.5999999999999996</v>
      </c>
      <c r="G189" s="45">
        <f t="shared" si="13"/>
        <v>151.65892581825088</v>
      </c>
    </row>
    <row r="190" spans="1:7" ht="15" x14ac:dyDescent="0.25">
      <c r="A190" s="37">
        <f t="shared" si="15"/>
        <v>143</v>
      </c>
      <c r="B190" s="72" t="str">
        <f>'[1]Под 4 и 5'!A12</f>
        <v>4/ 143</v>
      </c>
      <c r="C190" s="88" t="s">
        <v>249</v>
      </c>
      <c r="D190" s="206">
        <v>106.2</v>
      </c>
      <c r="E190" s="44">
        <f t="shared" si="14"/>
        <v>60.472245708110847</v>
      </c>
      <c r="F190" s="45">
        <v>4.5999999999999996</v>
      </c>
      <c r="G190" s="45">
        <f t="shared" si="13"/>
        <v>278.17233025730985</v>
      </c>
    </row>
    <row r="191" spans="1:7" ht="15" x14ac:dyDescent="0.25">
      <c r="A191" s="37">
        <f t="shared" si="15"/>
        <v>144</v>
      </c>
      <c r="B191" s="72" t="str">
        <f>'[1]Под 4 и 5'!A13</f>
        <v>4/ 144</v>
      </c>
      <c r="C191" s="92" t="s">
        <v>250</v>
      </c>
      <c r="D191" s="206">
        <v>73.599999999999994</v>
      </c>
      <c r="E191" s="44">
        <f t="shared" si="14"/>
        <v>41.909202298653092</v>
      </c>
      <c r="F191" s="45">
        <v>4.5999999999999996</v>
      </c>
      <c r="G191" s="45">
        <f t="shared" si="13"/>
        <v>192.78233057380422</v>
      </c>
    </row>
    <row r="192" spans="1:7" ht="15" x14ac:dyDescent="0.25">
      <c r="A192" s="37">
        <f t="shared" si="15"/>
        <v>145</v>
      </c>
      <c r="B192" s="72" t="str">
        <f>'[1]Под 4 и 5'!A14</f>
        <v>4/ 145</v>
      </c>
      <c r="C192" s="88" t="s">
        <v>251</v>
      </c>
      <c r="D192" s="206">
        <v>73.900000000000006</v>
      </c>
      <c r="E192" s="44">
        <f t="shared" ref="E192:E223" si="16">D192/$A$5*$E$4</f>
        <v>42.080027851500866</v>
      </c>
      <c r="F192" s="45">
        <v>4.5999999999999996</v>
      </c>
      <c r="G192" s="45">
        <f t="shared" si="13"/>
        <v>193.56812811690398</v>
      </c>
    </row>
    <row r="193" spans="1:7" ht="15" x14ac:dyDescent="0.25">
      <c r="A193" s="37">
        <f t="shared" si="15"/>
        <v>146</v>
      </c>
      <c r="B193" s="72" t="str">
        <f>'[1]Под 4 и 5'!A15</f>
        <v>4/ 146</v>
      </c>
      <c r="C193" s="88" t="s">
        <v>252</v>
      </c>
      <c r="D193" s="206">
        <v>105.6</v>
      </c>
      <c r="E193" s="44">
        <f t="shared" si="16"/>
        <v>60.1305946024153</v>
      </c>
      <c r="F193" s="45">
        <v>4.5999999999999996</v>
      </c>
      <c r="G193" s="45">
        <f t="shared" si="13"/>
        <v>276.60073517111039</v>
      </c>
    </row>
    <row r="194" spans="1:7" ht="15" x14ac:dyDescent="0.25">
      <c r="A194" s="37">
        <f t="shared" si="15"/>
        <v>147</v>
      </c>
      <c r="B194" s="72" t="str">
        <f>'[1]Под 4 и 5'!A16</f>
        <v>4/ 147</v>
      </c>
      <c r="C194" s="92" t="s">
        <v>253</v>
      </c>
      <c r="D194" s="206">
        <v>104.5</v>
      </c>
      <c r="E194" s="44">
        <f t="shared" si="16"/>
        <v>59.504234241973478</v>
      </c>
      <c r="F194" s="45">
        <v>4.5999999999999996</v>
      </c>
      <c r="G194" s="45">
        <f t="shared" si="13"/>
        <v>273.719477513078</v>
      </c>
    </row>
    <row r="195" spans="1:7" ht="15" x14ac:dyDescent="0.25">
      <c r="A195" s="37">
        <f t="shared" si="15"/>
        <v>148</v>
      </c>
      <c r="B195" s="72" t="str">
        <f>'[1]Под 4 и 5'!A17</f>
        <v>4/ 148</v>
      </c>
      <c r="C195" s="81" t="s">
        <v>254</v>
      </c>
      <c r="D195" s="206">
        <v>73.8</v>
      </c>
      <c r="E195" s="44">
        <f t="shared" si="16"/>
        <v>42.023086000551608</v>
      </c>
      <c r="F195" s="45">
        <v>4.5999999999999996</v>
      </c>
      <c r="G195" s="45">
        <f t="shared" si="13"/>
        <v>193.30619560253737</v>
      </c>
    </row>
    <row r="196" spans="1:7" ht="15" x14ac:dyDescent="0.25">
      <c r="A196" s="37">
        <f t="shared" si="15"/>
        <v>149</v>
      </c>
      <c r="B196" s="72" t="str">
        <f>'[1]Под 4 и 5'!A18</f>
        <v>4/ 149</v>
      </c>
      <c r="C196" s="96" t="s">
        <v>255</v>
      </c>
      <c r="D196" s="206">
        <v>74.900000000000006</v>
      </c>
      <c r="E196" s="44">
        <f t="shared" si="16"/>
        <v>42.649446360993437</v>
      </c>
      <c r="F196" s="45">
        <v>4.5999999999999996</v>
      </c>
      <c r="G196" s="45">
        <f t="shared" si="13"/>
        <v>196.18745326056978</v>
      </c>
    </row>
    <row r="197" spans="1:7" ht="15" x14ac:dyDescent="0.25">
      <c r="A197" s="37">
        <f t="shared" si="15"/>
        <v>150</v>
      </c>
      <c r="B197" s="72" t="str">
        <f>'[1]Под 4 и 5'!A19</f>
        <v>4/ 150</v>
      </c>
      <c r="C197" s="81" t="s">
        <v>256</v>
      </c>
      <c r="D197" s="206">
        <v>105.5</v>
      </c>
      <c r="E197" s="44">
        <f t="shared" si="16"/>
        <v>60.073652751466049</v>
      </c>
      <c r="F197" s="45">
        <v>4.5999999999999996</v>
      </c>
      <c r="G197" s="45">
        <f t="shared" si="13"/>
        <v>276.33880265674378</v>
      </c>
    </row>
    <row r="198" spans="1:7" ht="15" x14ac:dyDescent="0.25">
      <c r="A198" s="37">
        <f t="shared" si="15"/>
        <v>151</v>
      </c>
      <c r="B198" s="72" t="str">
        <f>'[1]Под 4 и 5'!A20</f>
        <v>4/ 151</v>
      </c>
      <c r="C198" s="96" t="s">
        <v>257</v>
      </c>
      <c r="D198" s="206">
        <v>106.3</v>
      </c>
      <c r="E198" s="44">
        <f t="shared" si="16"/>
        <v>60.529187559060105</v>
      </c>
      <c r="F198" s="45">
        <v>4.5999999999999996</v>
      </c>
      <c r="G198" s="45">
        <f t="shared" si="13"/>
        <v>278.43426277167646</v>
      </c>
    </row>
    <row r="199" spans="1:7" ht="15" x14ac:dyDescent="0.25">
      <c r="A199" s="37">
        <f t="shared" si="15"/>
        <v>152</v>
      </c>
      <c r="B199" s="72" t="str">
        <f>'[1]Под 4 и 5'!A21</f>
        <v>4/ 152</v>
      </c>
      <c r="C199" s="96" t="s">
        <v>258</v>
      </c>
      <c r="D199" s="206">
        <v>74.900000000000006</v>
      </c>
      <c r="E199" s="44">
        <f t="shared" si="16"/>
        <v>42.649446360993437</v>
      </c>
      <c r="F199" s="45">
        <v>4.5999999999999996</v>
      </c>
      <c r="G199" s="45">
        <f t="shared" si="13"/>
        <v>196.18745326056978</v>
      </c>
    </row>
    <row r="200" spans="1:7" ht="15" x14ac:dyDescent="0.25">
      <c r="A200" s="37">
        <f t="shared" si="15"/>
        <v>153</v>
      </c>
      <c r="B200" s="72" t="str">
        <f>'[1]Под 4 и 5'!A22</f>
        <v>4/ 153</v>
      </c>
      <c r="C200" s="92" t="s">
        <v>259</v>
      </c>
      <c r="D200" s="206">
        <v>78.599999999999994</v>
      </c>
      <c r="E200" s="44">
        <f t="shared" si="16"/>
        <v>44.756294846115935</v>
      </c>
      <c r="F200" s="45">
        <v>4.5999999999999996</v>
      </c>
      <c r="G200" s="45">
        <f t="shared" si="13"/>
        <v>205.8789562921333</v>
      </c>
    </row>
    <row r="201" spans="1:7" ht="15" x14ac:dyDescent="0.25">
      <c r="A201" s="37">
        <f t="shared" si="15"/>
        <v>154</v>
      </c>
      <c r="B201" s="72" t="str">
        <f>'[1]Под 4 и 5'!A23</f>
        <v>4/ 154</v>
      </c>
      <c r="C201" s="88" t="s">
        <v>260</v>
      </c>
      <c r="D201" s="206">
        <v>105</v>
      </c>
      <c r="E201" s="44">
        <f t="shared" si="16"/>
        <v>59.788943496719767</v>
      </c>
      <c r="F201" s="45">
        <v>4.5999999999999996</v>
      </c>
      <c r="G201" s="45">
        <f t="shared" si="13"/>
        <v>275.02914008491092</v>
      </c>
    </row>
    <row r="202" spans="1:7" ht="15" x14ac:dyDescent="0.25">
      <c r="A202" s="37">
        <f t="shared" si="15"/>
        <v>155</v>
      </c>
      <c r="B202" s="72" t="str">
        <f>'[1]Под 4 и 5'!A24</f>
        <v>4/ 155</v>
      </c>
      <c r="C202" s="88" t="s">
        <v>261</v>
      </c>
      <c r="D202" s="206">
        <f>106.3</f>
        <v>106.3</v>
      </c>
      <c r="E202" s="44">
        <f t="shared" si="16"/>
        <v>60.529187559060105</v>
      </c>
      <c r="F202" s="45">
        <v>4.5999999999999996</v>
      </c>
      <c r="G202" s="45">
        <f t="shared" si="13"/>
        <v>278.43426277167646</v>
      </c>
    </row>
    <row r="203" spans="1:7" ht="15" x14ac:dyDescent="0.25">
      <c r="A203" s="37">
        <f t="shared" si="15"/>
        <v>156</v>
      </c>
      <c r="B203" s="72" t="str">
        <f>'[1]Под 4 и 5'!A25</f>
        <v>4/ 156</v>
      </c>
      <c r="C203" s="92" t="s">
        <v>262</v>
      </c>
      <c r="D203" s="206">
        <v>73.599999999999994</v>
      </c>
      <c r="E203" s="44">
        <f t="shared" si="16"/>
        <v>41.909202298653092</v>
      </c>
      <c r="F203" s="45">
        <v>4.5999999999999996</v>
      </c>
      <c r="G203" s="45">
        <f t="shared" si="13"/>
        <v>192.78233057380422</v>
      </c>
    </row>
    <row r="204" spans="1:7" ht="15" x14ac:dyDescent="0.25">
      <c r="A204" s="37">
        <f t="shared" si="15"/>
        <v>157</v>
      </c>
      <c r="B204" s="72" t="str">
        <f>'[1]Под 4 и 5'!A26</f>
        <v>4/ 157</v>
      </c>
      <c r="C204" s="92" t="s">
        <v>263</v>
      </c>
      <c r="D204" s="206">
        <v>68.3</v>
      </c>
      <c r="E204" s="44">
        <f t="shared" si="16"/>
        <v>38.891284198342476</v>
      </c>
      <c r="F204" s="45">
        <v>4.5999999999999996</v>
      </c>
      <c r="G204" s="45">
        <f t="shared" si="13"/>
        <v>178.89990731237538</v>
      </c>
    </row>
    <row r="205" spans="1:7" ht="15" x14ac:dyDescent="0.25">
      <c r="A205" s="37">
        <f t="shared" si="15"/>
        <v>158</v>
      </c>
      <c r="B205" s="72" t="str">
        <f>'[1]Под 4 и 5'!A27</f>
        <v>4/ 158</v>
      </c>
      <c r="C205" s="81" t="s">
        <v>168</v>
      </c>
      <c r="D205" s="206">
        <v>110.2</v>
      </c>
      <c r="E205" s="44">
        <f t="shared" si="16"/>
        <v>62.749919746081126</v>
      </c>
      <c r="F205" s="45">
        <v>4.5999999999999996</v>
      </c>
      <c r="G205" s="45">
        <f t="shared" si="13"/>
        <v>288.64963083197318</v>
      </c>
    </row>
    <row r="206" spans="1:7" ht="15" x14ac:dyDescent="0.25">
      <c r="A206" s="37">
        <f t="shared" si="15"/>
        <v>159</v>
      </c>
      <c r="B206" s="72" t="str">
        <f>'[1]Под 4 и 5'!A28</f>
        <v>4/ 159</v>
      </c>
      <c r="C206" s="96" t="s">
        <v>264</v>
      </c>
      <c r="D206" s="206">
        <v>106.1</v>
      </c>
      <c r="E206" s="44">
        <f t="shared" si="16"/>
        <v>60.415303857161589</v>
      </c>
      <c r="F206" s="45">
        <v>4.5999999999999996</v>
      </c>
      <c r="G206" s="45">
        <f t="shared" si="13"/>
        <v>277.9103977429433</v>
      </c>
    </row>
    <row r="207" spans="1:7" ht="15" x14ac:dyDescent="0.25">
      <c r="A207" s="37">
        <f t="shared" si="15"/>
        <v>160</v>
      </c>
      <c r="B207" s="72" t="str">
        <f>'[1]Под 4 и 5'!A29</f>
        <v>4/ 160</v>
      </c>
      <c r="C207" s="96" t="s">
        <v>265</v>
      </c>
      <c r="D207" s="206">
        <v>76.5</v>
      </c>
      <c r="E207" s="44">
        <f t="shared" si="16"/>
        <v>43.560515976181541</v>
      </c>
      <c r="F207" s="45">
        <v>4.5999999999999996</v>
      </c>
      <c r="G207" s="45">
        <f t="shared" si="13"/>
        <v>200.37837349043508</v>
      </c>
    </row>
    <row r="208" spans="1:7" ht="15" x14ac:dyDescent="0.25">
      <c r="A208" s="37">
        <f t="shared" si="15"/>
        <v>161</v>
      </c>
      <c r="B208" s="72" t="str">
        <f>'[1]Под 4 и 5'!A30</f>
        <v>4/ 161</v>
      </c>
      <c r="C208" s="92" t="s">
        <v>266</v>
      </c>
      <c r="D208" s="206">
        <v>76</v>
      </c>
      <c r="E208" s="44">
        <f t="shared" si="16"/>
        <v>43.275806721435259</v>
      </c>
      <c r="F208" s="45">
        <v>4.5999999999999996</v>
      </c>
      <c r="G208" s="45">
        <f t="shared" si="13"/>
        <v>199.06871091860216</v>
      </c>
    </row>
    <row r="209" spans="1:7" ht="15" x14ac:dyDescent="0.25">
      <c r="A209" s="37">
        <f t="shared" si="15"/>
        <v>162</v>
      </c>
      <c r="B209" s="72" t="str">
        <f>'[1]Под 4 и 5'!A31</f>
        <v>4/ 162</v>
      </c>
      <c r="C209" s="87" t="s">
        <v>267</v>
      </c>
      <c r="D209" s="206">
        <v>105.5</v>
      </c>
      <c r="E209" s="44">
        <f t="shared" si="16"/>
        <v>60.073652751466049</v>
      </c>
      <c r="F209" s="45">
        <v>4.5999999999999996</v>
      </c>
      <c r="G209" s="45">
        <f t="shared" si="13"/>
        <v>276.33880265674378</v>
      </c>
    </row>
    <row r="210" spans="1:7" ht="15" x14ac:dyDescent="0.25">
      <c r="A210" s="37">
        <f t="shared" si="15"/>
        <v>163</v>
      </c>
      <c r="B210" s="72" t="str">
        <f>'[1]Под 4 и 5'!A32</f>
        <v>5/ 163</v>
      </c>
      <c r="C210" s="87" t="s">
        <v>268</v>
      </c>
      <c r="D210" s="210">
        <v>106.9</v>
      </c>
      <c r="E210" s="44">
        <f t="shared" si="16"/>
        <v>60.870838664755645</v>
      </c>
      <c r="F210" s="45">
        <v>4.5999999999999996</v>
      </c>
      <c r="G210" s="45">
        <f t="shared" si="13"/>
        <v>280.00585785787592</v>
      </c>
    </row>
    <row r="211" spans="1:7" ht="15" x14ac:dyDescent="0.25">
      <c r="A211" s="37">
        <f t="shared" si="15"/>
        <v>164</v>
      </c>
      <c r="B211" s="72" t="str">
        <f>'[1]Под 4 и 5'!A33</f>
        <v>5/ 164</v>
      </c>
      <c r="C211" s="149" t="s">
        <v>268</v>
      </c>
      <c r="D211" s="206">
        <v>76.2</v>
      </c>
      <c r="E211" s="44">
        <f t="shared" si="16"/>
        <v>43.389690423333775</v>
      </c>
      <c r="F211" s="45">
        <v>4.5999999999999996</v>
      </c>
      <c r="G211" s="45">
        <f t="shared" si="13"/>
        <v>199.59257594733535</v>
      </c>
    </row>
    <row r="212" spans="1:7" ht="15" x14ac:dyDescent="0.25">
      <c r="A212" s="37">
        <f t="shared" si="15"/>
        <v>165</v>
      </c>
      <c r="B212" s="72" t="str">
        <f>'[1]Под 4 и 5'!A34</f>
        <v>5/ 165</v>
      </c>
      <c r="C212" s="96" t="s">
        <v>969</v>
      </c>
      <c r="D212" s="206">
        <v>73.400000000000006</v>
      </c>
      <c r="E212" s="44">
        <f t="shared" si="16"/>
        <v>41.795318596754583</v>
      </c>
      <c r="F212" s="45">
        <v>4.5999999999999996</v>
      </c>
      <c r="G212" s="45">
        <f t="shared" si="13"/>
        <v>192.25846554507106</v>
      </c>
    </row>
    <row r="213" spans="1:7" ht="15" x14ac:dyDescent="0.25">
      <c r="A213" s="37">
        <f t="shared" si="15"/>
        <v>166</v>
      </c>
      <c r="B213" s="72" t="str">
        <f>'[1]Под 4 и 5'!A35</f>
        <v>5/ 166</v>
      </c>
      <c r="C213" s="150" t="s">
        <v>269</v>
      </c>
      <c r="D213" s="206">
        <v>109.2</v>
      </c>
      <c r="E213" s="44">
        <f t="shared" si="16"/>
        <v>62.180501236588562</v>
      </c>
      <c r="F213" s="45">
        <v>4.5999999999999996</v>
      </c>
      <c r="G213" s="45">
        <f t="shared" ref="G213:G237" si="17">E213*F213</f>
        <v>286.03030568830735</v>
      </c>
    </row>
    <row r="214" spans="1:7" ht="15" x14ac:dyDescent="0.25">
      <c r="A214" s="37">
        <f t="shared" si="15"/>
        <v>167</v>
      </c>
      <c r="B214" s="72" t="str">
        <f>'[1]Под 4 и 5'!A36</f>
        <v>5/ 167</v>
      </c>
      <c r="C214" s="88" t="s">
        <v>270</v>
      </c>
      <c r="D214" s="206">
        <v>107.2</v>
      </c>
      <c r="E214" s="44">
        <f t="shared" si="16"/>
        <v>61.041664217603419</v>
      </c>
      <c r="F214" s="45">
        <v>4.5999999999999996</v>
      </c>
      <c r="G214" s="45">
        <f t="shared" si="17"/>
        <v>280.79165540097569</v>
      </c>
    </row>
    <row r="215" spans="1:7" ht="15" x14ac:dyDescent="0.25">
      <c r="A215" s="37">
        <f t="shared" si="15"/>
        <v>168</v>
      </c>
      <c r="B215" s="72" t="str">
        <f>'[1]Под 4 и 5'!A37</f>
        <v>5/ 168</v>
      </c>
      <c r="C215" s="88" t="s">
        <v>963</v>
      </c>
      <c r="D215" s="206">
        <v>76.599999999999994</v>
      </c>
      <c r="E215" s="44">
        <f t="shared" si="16"/>
        <v>43.617457827130799</v>
      </c>
      <c r="F215" s="45">
        <v>4.5999999999999996</v>
      </c>
      <c r="G215" s="45">
        <f t="shared" si="17"/>
        <v>200.64030600480166</v>
      </c>
    </row>
    <row r="216" spans="1:7" ht="15" x14ac:dyDescent="0.25">
      <c r="A216" s="37">
        <f t="shared" si="15"/>
        <v>169</v>
      </c>
      <c r="B216" s="72" t="str">
        <f>'[1]Под 4 и 5'!A38</f>
        <v>5/ 169</v>
      </c>
      <c r="C216" s="92" t="s">
        <v>271</v>
      </c>
      <c r="D216" s="206">
        <v>74.3</v>
      </c>
      <c r="E216" s="44">
        <f t="shared" si="16"/>
        <v>42.30779525529789</v>
      </c>
      <c r="F216" s="45">
        <v>4.5999999999999996</v>
      </c>
      <c r="G216" s="45">
        <f t="shared" si="17"/>
        <v>194.61585817437029</v>
      </c>
    </row>
    <row r="217" spans="1:7" ht="15" x14ac:dyDescent="0.25">
      <c r="A217" s="37">
        <f t="shared" si="15"/>
        <v>170</v>
      </c>
      <c r="B217" s="72" t="str">
        <f>'[1]Под 4 и 5'!A39</f>
        <v>5/ 170</v>
      </c>
      <c r="C217" s="37" t="s">
        <v>272</v>
      </c>
      <c r="D217" s="206">
        <v>107.6</v>
      </c>
      <c r="E217" s="44">
        <f t="shared" si="16"/>
        <v>61.269431621400436</v>
      </c>
      <c r="F217" s="45">
        <v>4.5999999999999996</v>
      </c>
      <c r="G217" s="45">
        <f t="shared" si="17"/>
        <v>281.839385458442</v>
      </c>
    </row>
    <row r="218" spans="1:7" ht="15" x14ac:dyDescent="0.25">
      <c r="A218" s="37">
        <f t="shared" si="15"/>
        <v>171</v>
      </c>
      <c r="B218" s="72" t="str">
        <f>'[1]Под 4 и 5'!A40</f>
        <v>5/ 171</v>
      </c>
      <c r="C218" s="88" t="s">
        <v>273</v>
      </c>
      <c r="D218" s="206">
        <v>107</v>
      </c>
      <c r="E218" s="44">
        <f t="shared" si="16"/>
        <v>60.927780515704903</v>
      </c>
      <c r="F218" s="45">
        <v>4.5999999999999996</v>
      </c>
      <c r="G218" s="45">
        <f t="shared" si="17"/>
        <v>280.26779037224253</v>
      </c>
    </row>
    <row r="219" spans="1:7" ht="15" x14ac:dyDescent="0.25">
      <c r="A219" s="37">
        <f t="shared" si="15"/>
        <v>172</v>
      </c>
      <c r="B219" s="72" t="str">
        <f>'[1]Под 4 и 5'!A41</f>
        <v>5/ 172</v>
      </c>
      <c r="C219" s="92" t="s">
        <v>274</v>
      </c>
      <c r="D219" s="206">
        <v>76.8</v>
      </c>
      <c r="E219" s="44">
        <f t="shared" si="16"/>
        <v>43.731341529029315</v>
      </c>
      <c r="F219" s="45">
        <v>4.5999999999999996</v>
      </c>
      <c r="G219" s="45">
        <f t="shared" si="17"/>
        <v>201.16417103353484</v>
      </c>
    </row>
    <row r="220" spans="1:7" ht="15" x14ac:dyDescent="0.25">
      <c r="A220" s="37">
        <f t="shared" si="15"/>
        <v>173</v>
      </c>
      <c r="B220" s="72" t="str">
        <f>'[1]Под 4 и 5'!A42</f>
        <v>5/ 173</v>
      </c>
      <c r="C220" s="81" t="s">
        <v>275</v>
      </c>
      <c r="D220" s="206">
        <v>74.599999999999994</v>
      </c>
      <c r="E220" s="44">
        <f t="shared" si="16"/>
        <v>42.478620808145656</v>
      </c>
      <c r="F220" s="45">
        <v>4.5999999999999996</v>
      </c>
      <c r="G220" s="45">
        <f t="shared" si="17"/>
        <v>195.40165571746999</v>
      </c>
    </row>
    <row r="221" spans="1:7" ht="15" x14ac:dyDescent="0.25">
      <c r="A221" s="37">
        <f t="shared" si="15"/>
        <v>174</v>
      </c>
      <c r="B221" s="72" t="str">
        <f>'[1]Под 4 и 5'!A43</f>
        <v>5/ 174</v>
      </c>
      <c r="C221" s="96" t="s">
        <v>276</v>
      </c>
      <c r="D221" s="206">
        <v>107.4</v>
      </c>
      <c r="E221" s="44">
        <f t="shared" si="16"/>
        <v>61.155547919501934</v>
      </c>
      <c r="F221" s="45">
        <v>4.5999999999999996</v>
      </c>
      <c r="G221" s="45">
        <f t="shared" si="17"/>
        <v>281.3155204297089</v>
      </c>
    </row>
    <row r="222" spans="1:7" ht="15" x14ac:dyDescent="0.25">
      <c r="A222" s="37">
        <f t="shared" si="15"/>
        <v>175</v>
      </c>
      <c r="B222" s="72" t="str">
        <f>'[1]Под 4 и 5'!A44</f>
        <v>5/ 175</v>
      </c>
      <c r="C222" s="37" t="s">
        <v>277</v>
      </c>
      <c r="D222" s="206">
        <v>107.4</v>
      </c>
      <c r="E222" s="44">
        <f t="shared" si="16"/>
        <v>61.155547919501934</v>
      </c>
      <c r="F222" s="45">
        <v>4.5999999999999996</v>
      </c>
      <c r="G222" s="45">
        <f t="shared" si="17"/>
        <v>281.3155204297089</v>
      </c>
    </row>
    <row r="223" spans="1:7" ht="15" x14ac:dyDescent="0.25">
      <c r="A223" s="37">
        <f t="shared" si="15"/>
        <v>176</v>
      </c>
      <c r="B223" s="72" t="str">
        <f>'[1]Под 4 и 5'!A45</f>
        <v>5/ 176</v>
      </c>
      <c r="C223" s="96" t="s">
        <v>278</v>
      </c>
      <c r="D223" s="206">
        <v>76.5</v>
      </c>
      <c r="E223" s="44">
        <f t="shared" si="16"/>
        <v>43.560515976181541</v>
      </c>
      <c r="F223" s="45">
        <v>4.5999999999999996</v>
      </c>
      <c r="G223" s="45">
        <f t="shared" si="17"/>
        <v>200.37837349043508</v>
      </c>
    </row>
    <row r="224" spans="1:7" ht="15" x14ac:dyDescent="0.25">
      <c r="A224" s="37">
        <f t="shared" si="15"/>
        <v>177</v>
      </c>
      <c r="B224" s="72" t="str">
        <f>'[1]Под 4 и 5'!A46</f>
        <v>5/ 177</v>
      </c>
      <c r="C224" s="96" t="s">
        <v>279</v>
      </c>
      <c r="D224" s="206">
        <v>74.3</v>
      </c>
      <c r="E224" s="44">
        <f t="shared" ref="E224:E237" si="18">D224/$A$5*$E$4</f>
        <v>42.30779525529789</v>
      </c>
      <c r="F224" s="45">
        <v>4.5999999999999996</v>
      </c>
      <c r="G224" s="45">
        <f t="shared" si="17"/>
        <v>194.61585817437029</v>
      </c>
    </row>
    <row r="225" spans="1:7" ht="15" x14ac:dyDescent="0.25">
      <c r="A225" s="37">
        <f t="shared" si="15"/>
        <v>178</v>
      </c>
      <c r="B225" s="72" t="str">
        <f>'[1]Под 4 и 5'!A47</f>
        <v>5/ 178</v>
      </c>
      <c r="C225" s="92" t="s">
        <v>990</v>
      </c>
      <c r="D225" s="206">
        <f>110.2-2.7</f>
        <v>107.5</v>
      </c>
      <c r="E225" s="44">
        <f t="shared" si="18"/>
        <v>61.212489770451185</v>
      </c>
      <c r="F225" s="45">
        <v>4.5999999999999996</v>
      </c>
      <c r="G225" s="45">
        <f t="shared" si="17"/>
        <v>281.57745294407545</v>
      </c>
    </row>
    <row r="226" spans="1:7" ht="15" x14ac:dyDescent="0.25">
      <c r="A226" s="37">
        <f t="shared" si="15"/>
        <v>179</v>
      </c>
      <c r="B226" s="72" t="str">
        <f>'[1]Под 4 и 5'!A48</f>
        <v>5/ 179</v>
      </c>
      <c r="C226" s="88" t="s">
        <v>280</v>
      </c>
      <c r="D226" s="206">
        <v>107.1</v>
      </c>
      <c r="E226" s="44">
        <f t="shared" si="18"/>
        <v>60.984722366654161</v>
      </c>
      <c r="F226" s="45">
        <v>4.5999999999999996</v>
      </c>
      <c r="G226" s="45">
        <f t="shared" si="17"/>
        <v>280.52972288660914</v>
      </c>
    </row>
    <row r="227" spans="1:7" ht="15" x14ac:dyDescent="0.25">
      <c r="A227" s="37">
        <f t="shared" si="15"/>
        <v>180</v>
      </c>
      <c r="B227" s="72" t="str">
        <f>'[1]Под 4 и 5'!A49</f>
        <v>5/ 180</v>
      </c>
      <c r="C227" s="88" t="s">
        <v>281</v>
      </c>
      <c r="D227" s="206">
        <v>76.5</v>
      </c>
      <c r="E227" s="44">
        <f t="shared" si="18"/>
        <v>43.560515976181541</v>
      </c>
      <c r="F227" s="45">
        <v>4.5999999999999996</v>
      </c>
      <c r="G227" s="45">
        <f t="shared" si="17"/>
        <v>200.37837349043508</v>
      </c>
    </row>
    <row r="228" spans="1:7" ht="15" x14ac:dyDescent="0.25">
      <c r="A228" s="37">
        <f t="shared" si="15"/>
        <v>181</v>
      </c>
      <c r="B228" s="72" t="str">
        <f>'[1]Под 4 и 5'!A50</f>
        <v>5/ 181</v>
      </c>
      <c r="C228" s="88" t="s">
        <v>282</v>
      </c>
      <c r="D228" s="206">
        <f>74.3</f>
        <v>74.3</v>
      </c>
      <c r="E228" s="44">
        <f t="shared" si="18"/>
        <v>42.30779525529789</v>
      </c>
      <c r="F228" s="45">
        <v>4.5999999999999996</v>
      </c>
      <c r="G228" s="45">
        <f t="shared" si="17"/>
        <v>194.61585817437029</v>
      </c>
    </row>
    <row r="229" spans="1:7" ht="15" x14ac:dyDescent="0.25">
      <c r="A229" s="37">
        <f t="shared" si="15"/>
        <v>182</v>
      </c>
      <c r="B229" s="72" t="str">
        <f>'[1]Под 4 и 5'!A51</f>
        <v>5/ 182</v>
      </c>
      <c r="C229" s="92" t="s">
        <v>283</v>
      </c>
      <c r="D229" s="206">
        <v>107.5</v>
      </c>
      <c r="E229" s="44">
        <f t="shared" si="18"/>
        <v>61.212489770451185</v>
      </c>
      <c r="F229" s="45">
        <v>4.5999999999999996</v>
      </c>
      <c r="G229" s="45">
        <f t="shared" si="17"/>
        <v>281.57745294407545</v>
      </c>
    </row>
    <row r="230" spans="1:7" ht="15" x14ac:dyDescent="0.25">
      <c r="A230" s="37">
        <f t="shared" si="15"/>
        <v>183</v>
      </c>
      <c r="B230" s="72" t="str">
        <f>'[1]Под 4 и 5'!A52</f>
        <v>5/ 183</v>
      </c>
      <c r="C230" s="81" t="s">
        <v>284</v>
      </c>
      <c r="D230" s="206">
        <v>107.2</v>
      </c>
      <c r="E230" s="44">
        <f t="shared" si="18"/>
        <v>61.041664217603419</v>
      </c>
      <c r="F230" s="45">
        <v>4.5999999999999996</v>
      </c>
      <c r="G230" s="45">
        <f t="shared" si="17"/>
        <v>280.79165540097569</v>
      </c>
    </row>
    <row r="231" spans="1:7" ht="15" x14ac:dyDescent="0.25">
      <c r="A231" s="37">
        <f t="shared" si="15"/>
        <v>184</v>
      </c>
      <c r="B231" s="72" t="str">
        <f>'[1]Под 4 и 5'!A53</f>
        <v>5/ 184</v>
      </c>
      <c r="C231" s="96" t="s">
        <v>285</v>
      </c>
      <c r="D231" s="206">
        <v>76.7</v>
      </c>
      <c r="E231" s="44">
        <f t="shared" si="18"/>
        <v>43.674399678080057</v>
      </c>
      <c r="F231" s="45">
        <v>4.5999999999999996</v>
      </c>
      <c r="G231" s="45">
        <f t="shared" si="17"/>
        <v>200.90223851916824</v>
      </c>
    </row>
    <row r="232" spans="1:7" ht="15" x14ac:dyDescent="0.25">
      <c r="A232" s="37">
        <f t="shared" si="15"/>
        <v>185</v>
      </c>
      <c r="B232" s="72" t="str">
        <f>'[1]Под 4 и 5'!A54</f>
        <v>5/ 185</v>
      </c>
      <c r="C232" s="99" t="s">
        <v>286</v>
      </c>
      <c r="D232" s="206">
        <v>74.400000000000006</v>
      </c>
      <c r="E232" s="44">
        <f t="shared" si="18"/>
        <v>42.364737106247148</v>
      </c>
      <c r="F232" s="45">
        <v>4.5999999999999996</v>
      </c>
      <c r="G232" s="45">
        <f t="shared" si="17"/>
        <v>194.87779068873687</v>
      </c>
    </row>
    <row r="233" spans="1:7" ht="15" x14ac:dyDescent="0.25">
      <c r="A233" s="37">
        <f t="shared" si="15"/>
        <v>186</v>
      </c>
      <c r="B233" s="72" t="s">
        <v>287</v>
      </c>
      <c r="C233" s="100" t="s">
        <v>288</v>
      </c>
      <c r="D233" s="206">
        <v>107.6</v>
      </c>
      <c r="E233" s="44">
        <f t="shared" si="18"/>
        <v>61.269431621400436</v>
      </c>
      <c r="F233" s="45">
        <v>4.5999999999999996</v>
      </c>
      <c r="G233" s="45">
        <f t="shared" si="17"/>
        <v>281.839385458442</v>
      </c>
    </row>
    <row r="234" spans="1:7" ht="15" x14ac:dyDescent="0.25">
      <c r="A234" s="37">
        <f t="shared" si="15"/>
        <v>187</v>
      </c>
      <c r="B234" s="72" t="str">
        <f>'[1]Под 4 и 5'!A62</f>
        <v>5/ 187</v>
      </c>
      <c r="C234" s="88" t="s">
        <v>289</v>
      </c>
      <c r="D234" s="206">
        <f>115</f>
        <v>115</v>
      </c>
      <c r="E234" s="44">
        <f t="shared" si="18"/>
        <v>65.483128591645453</v>
      </c>
      <c r="F234" s="45">
        <v>4.5999999999999996</v>
      </c>
      <c r="G234" s="45">
        <f t="shared" si="17"/>
        <v>301.22239152156908</v>
      </c>
    </row>
    <row r="235" spans="1:7" ht="15" x14ac:dyDescent="0.25">
      <c r="A235" s="37">
        <f t="shared" si="15"/>
        <v>188</v>
      </c>
      <c r="B235" s="72" t="str">
        <f>'[1]Под 4 и 5'!A63</f>
        <v>5/ 188</v>
      </c>
      <c r="C235" s="81" t="s">
        <v>290</v>
      </c>
      <c r="D235" s="206">
        <v>78.099999999999994</v>
      </c>
      <c r="E235" s="44">
        <f t="shared" si="18"/>
        <v>44.471585591369646</v>
      </c>
      <c r="F235" s="45">
        <v>4.5999999999999996</v>
      </c>
      <c r="G235" s="45">
        <f t="shared" si="17"/>
        <v>204.56929372030035</v>
      </c>
    </row>
    <row r="236" spans="1:7" ht="15" x14ac:dyDescent="0.25">
      <c r="A236" s="37">
        <f t="shared" si="15"/>
        <v>189</v>
      </c>
      <c r="B236" s="72" t="str">
        <f>'[1]Под 4 и 5'!A64</f>
        <v>5/ 189</v>
      </c>
      <c r="C236" s="92" t="s">
        <v>291</v>
      </c>
      <c r="D236" s="206">
        <v>78.599999999999994</v>
      </c>
      <c r="E236" s="44">
        <f t="shared" si="18"/>
        <v>44.756294846115935</v>
      </c>
      <c r="F236" s="45">
        <v>4.5999999999999996</v>
      </c>
      <c r="G236" s="45">
        <f t="shared" si="17"/>
        <v>205.8789562921333</v>
      </c>
    </row>
    <row r="237" spans="1:7" ht="15" x14ac:dyDescent="0.25">
      <c r="A237" s="37">
        <f t="shared" si="15"/>
        <v>190</v>
      </c>
      <c r="B237" s="72" t="str">
        <f>'[1]Под 4 и 5'!A65</f>
        <v>5/ 190</v>
      </c>
      <c r="C237" s="92" t="s">
        <v>292</v>
      </c>
      <c r="D237" s="206">
        <f>112.6</f>
        <v>112.6</v>
      </c>
      <c r="E237" s="44">
        <f t="shared" si="18"/>
        <v>64.116524168863293</v>
      </c>
      <c r="F237" s="45">
        <v>4.5999999999999996</v>
      </c>
      <c r="G237" s="45">
        <f t="shared" si="17"/>
        <v>294.9360111767711</v>
      </c>
    </row>
    <row r="238" spans="1:7" x14ac:dyDescent="0.2">
      <c r="A238" s="75"/>
      <c r="B238" s="101"/>
      <c r="C238" s="102"/>
      <c r="D238" s="103">
        <f>SUM(D48:D237)</f>
        <v>15221.5</v>
      </c>
      <c r="E238" s="103">
        <f>SUM(E48:E237)</f>
        <v>8667.403842241145</v>
      </c>
      <c r="F238" s="104"/>
      <c r="G238" s="326">
        <f>SUM(G48:G237)</f>
        <v>39870.057674309253</v>
      </c>
    </row>
    <row r="239" spans="1:7" x14ac:dyDescent="0.2">
      <c r="C239" t="s">
        <v>1022</v>
      </c>
      <c r="D239" s="39">
        <f>D238+D36</f>
        <v>16565.2</v>
      </c>
      <c r="E239" s="39">
        <f>E238+E36</f>
        <v>9432.5314934463095</v>
      </c>
      <c r="G239" s="327">
        <f>G238+G36</f>
        <v>43389.644869853015</v>
      </c>
    </row>
    <row r="240" spans="1:7" x14ac:dyDescent="0.2">
      <c r="E240" s="105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C14" sqref="C14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3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F13" sqref="F13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9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70"/>
      <c r="B1" s="870"/>
      <c r="C1" s="870"/>
      <c r="D1" s="870"/>
      <c r="E1" s="870"/>
    </row>
    <row r="2" spans="1:7" ht="41.25" customHeight="1" x14ac:dyDescent="0.2">
      <c r="A2" s="877" t="s">
        <v>1032</v>
      </c>
      <c r="B2" s="877"/>
      <c r="C2" s="877"/>
      <c r="D2" s="877"/>
      <c r="E2" s="877"/>
    </row>
    <row r="3" spans="1:7" ht="16.5" customHeight="1" x14ac:dyDescent="0.2">
      <c r="A3" s="873" t="s">
        <v>1433</v>
      </c>
      <c r="B3" s="873"/>
      <c r="C3" s="873"/>
      <c r="D3" s="873"/>
      <c r="E3" s="873"/>
    </row>
    <row r="4" spans="1:7" ht="15" x14ac:dyDescent="0.35">
      <c r="A4" s="871" t="s">
        <v>1435</v>
      </c>
      <c r="B4" s="871"/>
      <c r="C4" s="374"/>
      <c r="D4" s="374"/>
      <c r="E4" s="374">
        <v>25188</v>
      </c>
    </row>
    <row r="5" spans="1:7" ht="15" x14ac:dyDescent="0.25">
      <c r="A5" s="380">
        <v>44234.6</v>
      </c>
      <c r="B5" s="375" t="s">
        <v>1473</v>
      </c>
      <c r="C5" s="296"/>
      <c r="D5" s="296"/>
      <c r="E5" s="295"/>
      <c r="F5" s="136"/>
    </row>
    <row r="6" spans="1:7" ht="15" x14ac:dyDescent="0.25">
      <c r="A6" s="375" t="s">
        <v>1434</v>
      </c>
      <c r="B6" s="297">
        <f>E4*4.6/A5</f>
        <v>2.6193251436658178</v>
      </c>
      <c r="C6" s="296" t="s">
        <v>1034</v>
      </c>
      <c r="D6" s="296"/>
      <c r="E6" s="295"/>
      <c r="F6" s="136"/>
    </row>
    <row r="7" spans="1:7" ht="15" x14ac:dyDescent="0.25">
      <c r="B7" s="38"/>
      <c r="C7" s="299" t="s">
        <v>2020</v>
      </c>
    </row>
    <row r="8" spans="1:7" s="36" customFormat="1" ht="25.5" x14ac:dyDescent="0.2">
      <c r="A8" s="35" t="s">
        <v>24</v>
      </c>
      <c r="B8" s="40" t="s">
        <v>25</v>
      </c>
      <c r="C8" s="40"/>
      <c r="D8" s="35" t="s">
        <v>27</v>
      </c>
      <c r="E8" s="41" t="s">
        <v>26</v>
      </c>
      <c r="F8" s="35" t="s">
        <v>1025</v>
      </c>
      <c r="G8" s="35" t="s">
        <v>1026</v>
      </c>
    </row>
    <row r="9" spans="1:7" ht="15.75" thickBot="1" x14ac:dyDescent="0.3">
      <c r="A9" s="37"/>
      <c r="B9" s="57" t="s">
        <v>83</v>
      </c>
      <c r="C9" s="143"/>
      <c r="D9" s="42"/>
      <c r="E9" s="58"/>
      <c r="F9" s="55"/>
      <c r="G9" s="217"/>
    </row>
    <row r="10" spans="1:7" ht="15.75" thickTop="1" x14ac:dyDescent="0.25">
      <c r="A10" s="37">
        <v>1</v>
      </c>
      <c r="B10" s="59" t="s">
        <v>84</v>
      </c>
      <c r="C10" s="60" t="s">
        <v>85</v>
      </c>
      <c r="D10" s="45">
        <v>112.3</v>
      </c>
      <c r="E10" s="44">
        <f>D10/$A$5*$E$4</f>
        <v>63.94569861601552</v>
      </c>
      <c r="F10" s="45">
        <v>4.5999999999999996</v>
      </c>
      <c r="G10" s="45">
        <f>E10*F10</f>
        <v>294.15021363367134</v>
      </c>
    </row>
    <row r="11" spans="1:7" ht="15.75" thickBot="1" x14ac:dyDescent="0.3">
      <c r="A11" s="37">
        <f t="shared" ref="A11:A26" si="0">A10+1</f>
        <v>2</v>
      </c>
      <c r="B11" s="61" t="s">
        <v>86</v>
      </c>
      <c r="C11" s="62"/>
      <c r="D11" s="45">
        <v>121.6</v>
      </c>
      <c r="E11" s="44">
        <f t="shared" ref="E11:E27" si="1">D11/$A$5*$E$4</f>
        <v>69.241290754296401</v>
      </c>
      <c r="F11" s="45">
        <v>4.5999999999999996</v>
      </c>
      <c r="G11" s="45">
        <f>E11*F11</f>
        <v>318.50993746976343</v>
      </c>
    </row>
    <row r="12" spans="1:7" ht="16.5" thickTop="1" thickBot="1" x14ac:dyDescent="0.3">
      <c r="A12" s="37">
        <f t="shared" si="0"/>
        <v>3</v>
      </c>
      <c r="B12" s="59" t="s">
        <v>87</v>
      </c>
      <c r="C12" s="60" t="s">
        <v>1035</v>
      </c>
      <c r="D12" s="45">
        <v>215.6</v>
      </c>
      <c r="E12" s="44">
        <f t="shared" si="1"/>
        <v>122.76663064659792</v>
      </c>
      <c r="F12" s="45">
        <v>4.5999999999999996</v>
      </c>
      <c r="G12" s="45">
        <f t="shared" ref="G12:G26" si="2">E12*F12</f>
        <v>564.72650097435042</v>
      </c>
    </row>
    <row r="13" spans="1:7" ht="16.5" thickTop="1" thickBot="1" x14ac:dyDescent="0.3">
      <c r="A13" s="37">
        <f t="shared" si="0"/>
        <v>4</v>
      </c>
      <c r="B13" s="63" t="s">
        <v>88</v>
      </c>
      <c r="C13" s="60" t="s">
        <v>1035</v>
      </c>
      <c r="D13" s="45">
        <v>228.9</v>
      </c>
      <c r="E13" s="44">
        <f>D13/$A$5*$E$4</f>
        <v>130.33989682284908</v>
      </c>
      <c r="F13" s="45">
        <v>4.5999999999999996</v>
      </c>
      <c r="G13" s="45">
        <f t="shared" si="2"/>
        <v>599.56352538510578</v>
      </c>
    </row>
    <row r="14" spans="1:7" ht="15.75" thickTop="1" x14ac:dyDescent="0.25">
      <c r="A14" s="37">
        <f>A13+1</f>
        <v>5</v>
      </c>
      <c r="B14" s="64" t="s">
        <v>89</v>
      </c>
      <c r="C14" s="50" t="s">
        <v>90</v>
      </c>
      <c r="D14" s="45">
        <v>104.7</v>
      </c>
      <c r="E14" s="44">
        <f>D14/$A$5*$E$4</f>
        <v>59.618117943871994</v>
      </c>
      <c r="F14" s="45">
        <v>4.5999999999999996</v>
      </c>
      <c r="G14" s="45">
        <f>E14*F14</f>
        <v>274.24334254181116</v>
      </c>
    </row>
    <row r="15" spans="1:7" ht="15" x14ac:dyDescent="0.25">
      <c r="A15" s="37">
        <f t="shared" si="0"/>
        <v>6</v>
      </c>
      <c r="B15" s="65" t="s">
        <v>91</v>
      </c>
      <c r="C15" s="47" t="s">
        <v>92</v>
      </c>
      <c r="D15" s="45">
        <v>110</v>
      </c>
      <c r="E15" s="44">
        <f t="shared" si="1"/>
        <v>62.636036044182603</v>
      </c>
      <c r="F15" s="45">
        <v>4.5999999999999996</v>
      </c>
      <c r="G15" s="45">
        <f t="shared" si="2"/>
        <v>288.12576580323997</v>
      </c>
    </row>
    <row r="16" spans="1:7" ht="15" x14ac:dyDescent="0.25">
      <c r="A16" s="37">
        <f t="shared" si="0"/>
        <v>7</v>
      </c>
      <c r="B16" s="66" t="s">
        <v>93</v>
      </c>
      <c r="C16" s="47" t="s">
        <v>94</v>
      </c>
      <c r="D16" s="45">
        <v>125.9</v>
      </c>
      <c r="E16" s="44">
        <f t="shared" si="1"/>
        <v>71.68979034511446</v>
      </c>
      <c r="F16" s="45">
        <v>4.5999999999999996</v>
      </c>
      <c r="G16" s="45">
        <f t="shared" si="2"/>
        <v>329.77303558752646</v>
      </c>
    </row>
    <row r="17" spans="1:7" ht="15.75" thickBot="1" x14ac:dyDescent="0.3">
      <c r="A17" s="37">
        <f t="shared" si="0"/>
        <v>8</v>
      </c>
      <c r="B17" s="63" t="s">
        <v>95</v>
      </c>
      <c r="C17" s="874" t="s">
        <v>96</v>
      </c>
      <c r="D17" s="45">
        <v>102.1</v>
      </c>
      <c r="E17" s="44">
        <f t="shared" si="1"/>
        <v>58.137629819191311</v>
      </c>
      <c r="F17" s="45">
        <v>4.5999999999999996</v>
      </c>
      <c r="G17" s="45">
        <f t="shared" si="2"/>
        <v>267.43309716828003</v>
      </c>
    </row>
    <row r="18" spans="1:7" ht="15.75" thickTop="1" x14ac:dyDescent="0.25">
      <c r="A18" s="37">
        <f t="shared" si="0"/>
        <v>9</v>
      </c>
      <c r="B18" s="67" t="s">
        <v>97</v>
      </c>
      <c r="C18" s="875"/>
      <c r="D18" s="45">
        <v>110.6</v>
      </c>
      <c r="E18" s="44">
        <f t="shared" si="1"/>
        <v>62.97768714987815</v>
      </c>
      <c r="F18" s="45">
        <v>4.5999999999999996</v>
      </c>
      <c r="G18" s="45">
        <f t="shared" si="2"/>
        <v>289.69736088943949</v>
      </c>
    </row>
    <row r="19" spans="1:7" ht="15" x14ac:dyDescent="0.25">
      <c r="A19" s="37">
        <f t="shared" si="0"/>
        <v>10</v>
      </c>
      <c r="B19" s="56" t="s">
        <v>98</v>
      </c>
      <c r="C19" s="47" t="s">
        <v>99</v>
      </c>
      <c r="D19" s="45">
        <v>116.9</v>
      </c>
      <c r="E19" s="44">
        <f t="shared" si="1"/>
        <v>66.565023759681338</v>
      </c>
      <c r="F19" s="45">
        <v>4.5999999999999996</v>
      </c>
      <c r="G19" s="45">
        <f t="shared" si="2"/>
        <v>306.19910929453414</v>
      </c>
    </row>
    <row r="20" spans="1:7" ht="15" x14ac:dyDescent="0.25">
      <c r="A20" s="37">
        <f t="shared" si="0"/>
        <v>11</v>
      </c>
      <c r="B20" s="57" t="s">
        <v>100</v>
      </c>
      <c r="C20" s="874" t="s">
        <v>101</v>
      </c>
      <c r="D20" s="45">
        <v>129.9</v>
      </c>
      <c r="E20" s="44">
        <f t="shared" si="1"/>
        <v>73.967464383084746</v>
      </c>
      <c r="F20" s="45">
        <v>4.5999999999999996</v>
      </c>
      <c r="G20" s="45">
        <f t="shared" si="2"/>
        <v>340.2503361621898</v>
      </c>
    </row>
    <row r="21" spans="1:7" ht="15.75" thickBot="1" x14ac:dyDescent="0.3">
      <c r="A21" s="68">
        <f t="shared" si="0"/>
        <v>12</v>
      </c>
      <c r="B21" s="69" t="s">
        <v>102</v>
      </c>
      <c r="C21" s="876"/>
      <c r="D21" s="45">
        <v>105.9</v>
      </c>
      <c r="E21" s="44">
        <f t="shared" si="1"/>
        <v>60.301420155263081</v>
      </c>
      <c r="F21" s="45">
        <v>4.5999999999999996</v>
      </c>
      <c r="G21" s="45">
        <f t="shared" si="2"/>
        <v>277.38653271421015</v>
      </c>
    </row>
    <row r="22" spans="1:7" ht="16.5" thickTop="1" thickBot="1" x14ac:dyDescent="0.3">
      <c r="A22" s="68">
        <f t="shared" si="0"/>
        <v>13</v>
      </c>
      <c r="B22" s="69" t="s">
        <v>1462</v>
      </c>
      <c r="C22" s="62" t="s">
        <v>1443</v>
      </c>
      <c r="D22" s="45">
        <v>34.9</v>
      </c>
      <c r="E22" s="44">
        <f>D22/$A$5*$E$4</f>
        <v>19.872705981290665</v>
      </c>
      <c r="F22" s="45">
        <v>4.5999999999999996</v>
      </c>
      <c r="G22" s="45">
        <f t="shared" si="2"/>
        <v>91.414447513937048</v>
      </c>
    </row>
    <row r="23" spans="1:7" ht="16.5" thickTop="1" thickBot="1" x14ac:dyDescent="0.3">
      <c r="A23" s="68">
        <f t="shared" si="0"/>
        <v>14</v>
      </c>
      <c r="B23" s="69" t="s">
        <v>1463</v>
      </c>
      <c r="C23" s="62" t="s">
        <v>1444</v>
      </c>
      <c r="D23" s="45">
        <v>37</v>
      </c>
      <c r="E23" s="44">
        <f>D23/$A$5*$E$4</f>
        <v>21.068484851225058</v>
      </c>
      <c r="F23" s="45">
        <v>4.5999999999999996</v>
      </c>
      <c r="G23" s="45">
        <f t="shared" si="2"/>
        <v>96.915030315635263</v>
      </c>
    </row>
    <row r="24" spans="1:7" ht="16.5" thickTop="1" thickBot="1" x14ac:dyDescent="0.3">
      <c r="A24" s="68">
        <f t="shared" si="0"/>
        <v>15</v>
      </c>
      <c r="B24" s="69" t="s">
        <v>1464</v>
      </c>
      <c r="C24" s="62" t="s">
        <v>1440</v>
      </c>
      <c r="D24" s="45">
        <v>28.9</v>
      </c>
      <c r="E24" s="44">
        <f>D24/$A$5*$E$4</f>
        <v>16.45619492433525</v>
      </c>
      <c r="F24" s="45">
        <v>4.5999999999999996</v>
      </c>
      <c r="G24" s="45">
        <f t="shared" si="2"/>
        <v>75.69849665194215</v>
      </c>
    </row>
    <row r="25" spans="1:7" ht="16.5" thickTop="1" thickBot="1" x14ac:dyDescent="0.3">
      <c r="A25" s="68">
        <f t="shared" si="0"/>
        <v>16</v>
      </c>
      <c r="B25" s="69" t="s">
        <v>1704</v>
      </c>
      <c r="C25" s="629" t="s">
        <v>1703</v>
      </c>
      <c r="D25" s="45">
        <v>14.5</v>
      </c>
      <c r="E25" s="44">
        <f>D25/$A$5*$E$4</f>
        <v>8.2565683876422522</v>
      </c>
      <c r="F25" s="45">
        <v>4.5999999999999996</v>
      </c>
      <c r="G25" s="45">
        <f t="shared" si="2"/>
        <v>37.980214583154357</v>
      </c>
    </row>
    <row r="26" spans="1:7" ht="16.5" thickTop="1" thickBot="1" x14ac:dyDescent="0.3">
      <c r="A26" s="68">
        <f t="shared" si="0"/>
        <v>17</v>
      </c>
      <c r="B26" s="69" t="s">
        <v>1705</v>
      </c>
      <c r="C26" s="629" t="s">
        <v>154</v>
      </c>
      <c r="D26" s="45">
        <v>14.5</v>
      </c>
      <c r="E26" s="44">
        <f>D26/$A$5*$E$4</f>
        <v>8.2565683876422522</v>
      </c>
      <c r="F26" s="45">
        <v>4.5999999999999996</v>
      </c>
      <c r="G26" s="45">
        <f t="shared" si="2"/>
        <v>37.980214583154357</v>
      </c>
    </row>
    <row r="27" spans="1:7" ht="16.5" thickTop="1" thickBot="1" x14ac:dyDescent="0.3">
      <c r="A27" s="37">
        <v>18</v>
      </c>
      <c r="B27" s="70" t="s">
        <v>103</v>
      </c>
      <c r="C27" s="71" t="s">
        <v>104</v>
      </c>
      <c r="D27" s="45"/>
      <c r="E27" s="44">
        <f t="shared" si="1"/>
        <v>0</v>
      </c>
      <c r="F27" s="45"/>
      <c r="G27" s="45"/>
    </row>
    <row r="28" spans="1:7" ht="15.75" thickTop="1" x14ac:dyDescent="0.25">
      <c r="A28" s="37"/>
      <c r="B28" s="54"/>
      <c r="C28" s="52"/>
      <c r="D28" s="212">
        <f>SUM(D10:D26)</f>
        <v>1714.2000000000003</v>
      </c>
      <c r="E28" s="212">
        <f>SUM(E10:E27)</f>
        <v>976.09720897216198</v>
      </c>
      <c r="F28" s="45"/>
      <c r="G28" s="212">
        <f>SUM(G10:G27)</f>
        <v>4490.0471612719466</v>
      </c>
    </row>
    <row r="29" spans="1:7" ht="15" x14ac:dyDescent="0.25">
      <c r="A29" s="37"/>
      <c r="B29" s="72" t="s">
        <v>105</v>
      </c>
      <c r="C29" s="73"/>
      <c r="D29" s="74"/>
      <c r="E29" s="44"/>
      <c r="F29" s="45"/>
      <c r="G29" s="45"/>
    </row>
    <row r="30" spans="1:7" ht="15" x14ac:dyDescent="0.25">
      <c r="A30" s="37">
        <v>1</v>
      </c>
      <c r="B30" s="72" t="s">
        <v>107</v>
      </c>
      <c r="C30" s="73"/>
      <c r="D30" s="45">
        <v>1221.3</v>
      </c>
      <c r="E30" s="44">
        <f>D30/$A$5*$E$4</f>
        <v>695.43082564327472</v>
      </c>
      <c r="F30" s="45">
        <v>4.5999999999999996</v>
      </c>
      <c r="G30" s="45">
        <f>E30*F30</f>
        <v>3198.9817979590634</v>
      </c>
    </row>
    <row r="31" spans="1:7" ht="15" x14ac:dyDescent="0.25">
      <c r="A31" s="37">
        <v>2</v>
      </c>
      <c r="B31" s="72" t="s">
        <v>108</v>
      </c>
      <c r="C31" s="73"/>
      <c r="D31" s="45">
        <v>809.3</v>
      </c>
      <c r="E31" s="44">
        <f>D31/$A$5*$E$4</f>
        <v>460.83039973233622</v>
      </c>
      <c r="F31" s="45">
        <v>4.5999999999999996</v>
      </c>
      <c r="G31" s="45">
        <f>E31*F31</f>
        <v>2119.8198387687466</v>
      </c>
    </row>
    <row r="32" spans="1:7" ht="15" x14ac:dyDescent="0.25">
      <c r="A32" s="37">
        <v>3</v>
      </c>
      <c r="B32" s="72" t="s">
        <v>109</v>
      </c>
      <c r="C32" s="73"/>
      <c r="D32" s="45">
        <v>272.60000000000002</v>
      </c>
      <c r="E32" s="44">
        <f>D32/$A$5*$E$4</f>
        <v>155.22348568767435</v>
      </c>
      <c r="F32" s="45">
        <v>4.5999999999999996</v>
      </c>
      <c r="G32" s="45">
        <f>E32*F32</f>
        <v>714.02803416330198</v>
      </c>
    </row>
    <row r="33" spans="1:7" ht="15" x14ac:dyDescent="0.25">
      <c r="A33" s="37">
        <v>4</v>
      </c>
      <c r="B33" s="72" t="s">
        <v>110</v>
      </c>
      <c r="C33" s="73"/>
      <c r="D33" s="45">
        <v>107.3</v>
      </c>
      <c r="E33" s="44">
        <f>D33/$A$5*$E$4</f>
        <v>61.09860606855267</v>
      </c>
      <c r="F33" s="45">
        <v>4.5999999999999996</v>
      </c>
      <c r="G33" s="45">
        <f>E33*F33</f>
        <v>281.05358791534223</v>
      </c>
    </row>
    <row r="34" spans="1:7" ht="15" x14ac:dyDescent="0.25">
      <c r="A34" s="37"/>
      <c r="B34" s="37"/>
      <c r="C34" s="37"/>
      <c r="D34" s="76">
        <f>SUM(D30:D33)</f>
        <v>2410.5</v>
      </c>
      <c r="E34" s="76">
        <f>SUM(E30:E33)</f>
        <v>1372.5833171318382</v>
      </c>
      <c r="F34" s="77"/>
      <c r="G34" s="76">
        <f>SUM(G30:G33)</f>
        <v>6313.8832588064552</v>
      </c>
    </row>
    <row r="35" spans="1:7" ht="18.75" customHeight="1" x14ac:dyDescent="0.25">
      <c r="A35" s="37"/>
      <c r="B35" s="73" t="s">
        <v>1047</v>
      </c>
      <c r="C35" s="102"/>
      <c r="D35" s="213">
        <f>D28+D34</f>
        <v>4124.7000000000007</v>
      </c>
      <c r="E35" s="213">
        <f>E28+E34</f>
        <v>2348.6805261039999</v>
      </c>
      <c r="F35" s="214"/>
      <c r="G35" s="213">
        <f>G28+G34</f>
        <v>10803.930420078403</v>
      </c>
    </row>
  </sheetData>
  <customSheetViews>
    <customSheetView guid="{59BB3A05-2517-4212-B4B0-766CE27362F6}" fitToPage="1" state="hidden">
      <selection activeCell="F13" sqref="F13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2022-07-28T11:00:30Z</cp:lastPrinted>
  <dcterms:created xsi:type="dcterms:W3CDTF">2010-02-17T17:09:47Z</dcterms:created>
  <dcterms:modified xsi:type="dcterms:W3CDTF">2022-07-28T13:08:32Z</dcterms:modified>
</cp:coreProperties>
</file>